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HP\Desktop\urad\projekty\2021\autobusove_zastavky\Verejne_obstaravanie\Vyzva_na_zaslanie\"/>
    </mc:Choice>
  </mc:AlternateContent>
  <xr:revisionPtr revIDLastSave="0" documentId="13_ncr:1_{9BAB197F-CFBB-43B3-BC53-8817223081C1}" xr6:coauthVersionLast="46" xr6:coauthVersionMax="46" xr10:uidLastSave="{00000000-0000-0000-0000-000000000000}"/>
  <bookViews>
    <workbookView xWindow="-120" yWindow="-120" windowWidth="20730" windowHeight="11160" tabRatio="789" xr2:uid="{00000000-000D-0000-FFFF-FFFF00000000}"/>
  </bookViews>
  <sheets>
    <sheet name="Rekapitulácia stavby" sheetId="1" r:id="rId1"/>
    <sheet name="01 - SO 01 - AUTOBUSOVÁ Z..." sheetId="2" r:id="rId2"/>
    <sheet name="02 - SO 02 - AUTOBUSOVÁ Z..." sheetId="3" r:id="rId3"/>
    <sheet name="03 - SO 03 - AUTOBUSOVÁ Z..." sheetId="4" r:id="rId4"/>
    <sheet name="05 - SO 05 - AUTOBUSOVÁ Z..." sheetId="6" r:id="rId5"/>
  </sheets>
  <definedNames>
    <definedName name="_xlnm._FilterDatabase" localSheetId="1" hidden="1">'01 - SO 01 - AUTOBUSOVÁ Z...'!$C$123:$K$161</definedName>
    <definedName name="_xlnm._FilterDatabase" localSheetId="2" hidden="1">'02 - SO 02 - AUTOBUSOVÁ Z...'!$C$123:$K$157</definedName>
    <definedName name="_xlnm._FilterDatabase" localSheetId="3" hidden="1">'03 - SO 03 - AUTOBUSOVÁ Z...'!$C$123:$K$154</definedName>
    <definedName name="_xlnm._FilterDatabase" localSheetId="4" hidden="1">'05 - SO 05 - AUTOBUSOVÁ Z...'!$C$123:$K$157</definedName>
    <definedName name="_xlnm.Print_Titles" localSheetId="1">'01 - SO 01 - AUTOBUSOVÁ Z...'!$123:$123</definedName>
    <definedName name="_xlnm.Print_Titles" localSheetId="2">'02 - SO 02 - AUTOBUSOVÁ Z...'!$123:$123</definedName>
    <definedName name="_xlnm.Print_Titles" localSheetId="3">'03 - SO 03 - AUTOBUSOVÁ Z...'!$123:$123</definedName>
    <definedName name="_xlnm.Print_Titles" localSheetId="4">'05 - SO 05 - AUTOBUSOVÁ Z...'!$123:$123</definedName>
    <definedName name="_xlnm.Print_Titles" localSheetId="0">'Rekapitulácia stavby'!$92:$92</definedName>
    <definedName name="_xlnm.Print_Area" localSheetId="1">'01 - SO 01 - AUTOBUSOVÁ Z...'!$C$4:$J$76,'01 - SO 01 - AUTOBUSOVÁ Z...'!$C$82:$J$105,'01 - SO 01 - AUTOBUSOVÁ Z...'!$C$111:$J$161</definedName>
    <definedName name="_xlnm.Print_Area" localSheetId="2">'02 - SO 02 - AUTOBUSOVÁ Z...'!$C$4:$J$76,'02 - SO 02 - AUTOBUSOVÁ Z...'!$C$82:$J$105,'02 - SO 02 - AUTOBUSOVÁ Z...'!$C$111:$J$157</definedName>
    <definedName name="_xlnm.Print_Area" localSheetId="3">'03 - SO 03 - AUTOBUSOVÁ Z...'!$C$4:$J$76,'03 - SO 03 - AUTOBUSOVÁ Z...'!$C$82:$J$105,'03 - SO 03 - AUTOBUSOVÁ Z...'!$C$111:$J$154</definedName>
    <definedName name="_xlnm.Print_Area" localSheetId="4">'05 - SO 05 - AUTOBUSOVÁ Z...'!$C$4:$J$76,'05 - SO 05 - AUTOBUSOVÁ Z...'!$C$82:$J$105,'05 - SO 05 - AUTOBUSOVÁ Z...'!$C$111:$J$157</definedName>
    <definedName name="_xlnm.Print_Area" localSheetId="0">'Rekapitulácia stavby'!$D$4:$AO$76,'Rekapitulácia stavby'!$C$82:$AQ$99</definedName>
  </definedNames>
  <calcPr calcId="181029"/>
</workbook>
</file>

<file path=xl/calcChain.xml><?xml version="1.0" encoding="utf-8"?>
<calcChain xmlns="http://schemas.openxmlformats.org/spreadsheetml/2006/main">
  <c r="J37" i="6" l="1"/>
  <c r="J36" i="6"/>
  <c r="AY98" i="1"/>
  <c r="J35" i="6"/>
  <c r="AX98" i="1"/>
  <c r="BI157" i="6"/>
  <c r="BH157" i="6"/>
  <c r="BG157" i="6"/>
  <c r="BE157" i="6"/>
  <c r="T157" i="6"/>
  <c r="R157" i="6"/>
  <c r="P157" i="6"/>
  <c r="BI155" i="6"/>
  <c r="BH155" i="6"/>
  <c r="BG155" i="6"/>
  <c r="BE155" i="6"/>
  <c r="T155" i="6"/>
  <c r="R155" i="6"/>
  <c r="P155" i="6"/>
  <c r="BI152" i="6"/>
  <c r="BH152" i="6"/>
  <c r="BG152" i="6"/>
  <c r="BE152" i="6"/>
  <c r="T152" i="6"/>
  <c r="T151" i="6" s="1"/>
  <c r="R152" i="6"/>
  <c r="R151" i="6" s="1"/>
  <c r="P152" i="6"/>
  <c r="P151" i="6" s="1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J121" i="6"/>
  <c r="J120" i="6"/>
  <c r="F120" i="6"/>
  <c r="F118" i="6"/>
  <c r="E116" i="6"/>
  <c r="J92" i="6"/>
  <c r="J91" i="6"/>
  <c r="F91" i="6"/>
  <c r="F89" i="6"/>
  <c r="E87" i="6"/>
  <c r="J18" i="6"/>
  <c r="E18" i="6"/>
  <c r="F121" i="6" s="1"/>
  <c r="J17" i="6"/>
  <c r="J12" i="6"/>
  <c r="J118" i="6" s="1"/>
  <c r="E7" i="6"/>
  <c r="E85" i="6" s="1"/>
  <c r="J37" i="4"/>
  <c r="J36" i="4"/>
  <c r="AY97" i="1"/>
  <c r="J35" i="4"/>
  <c r="AX97" i="1"/>
  <c r="BI153" i="4"/>
  <c r="BH153" i="4"/>
  <c r="BG153" i="4"/>
  <c r="BE153" i="4"/>
  <c r="T153" i="4"/>
  <c r="T152" i="4"/>
  <c r="T151" i="4" s="1"/>
  <c r="R153" i="4"/>
  <c r="R152" i="4" s="1"/>
  <c r="R151" i="4" s="1"/>
  <c r="P153" i="4"/>
  <c r="P152" i="4"/>
  <c r="P151" i="4" s="1"/>
  <c r="BI150" i="4"/>
  <c r="BH150" i="4"/>
  <c r="BG150" i="4"/>
  <c r="BE150" i="4"/>
  <c r="T150" i="4"/>
  <c r="T149" i="4" s="1"/>
  <c r="R150" i="4"/>
  <c r="R149" i="4" s="1"/>
  <c r="P150" i="4"/>
  <c r="P149" i="4" s="1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J121" i="4"/>
  <c r="J120" i="4"/>
  <c r="F120" i="4"/>
  <c r="F118" i="4"/>
  <c r="E116" i="4"/>
  <c r="J92" i="4"/>
  <c r="J91" i="4"/>
  <c r="F91" i="4"/>
  <c r="F89" i="4"/>
  <c r="E87" i="4"/>
  <c r="J18" i="4"/>
  <c r="E18" i="4"/>
  <c r="F121" i="4" s="1"/>
  <c r="J17" i="4"/>
  <c r="J12" i="4"/>
  <c r="J89" i="4"/>
  <c r="E7" i="4"/>
  <c r="E85" i="4"/>
  <c r="J37" i="3"/>
  <c r="J36" i="3"/>
  <c r="AY96" i="1" s="1"/>
  <c r="J35" i="3"/>
  <c r="AX96" i="1" s="1"/>
  <c r="BI157" i="3"/>
  <c r="BH157" i="3"/>
  <c r="BG157" i="3"/>
  <c r="BE157" i="3"/>
  <c r="T157" i="3"/>
  <c r="R157" i="3"/>
  <c r="P157" i="3"/>
  <c r="BI155" i="3"/>
  <c r="BH155" i="3"/>
  <c r="BG155" i="3"/>
  <c r="BE155" i="3"/>
  <c r="T155" i="3"/>
  <c r="R155" i="3"/>
  <c r="P155" i="3"/>
  <c r="BI152" i="3"/>
  <c r="BH152" i="3"/>
  <c r="BG152" i="3"/>
  <c r="BE152" i="3"/>
  <c r="T152" i="3"/>
  <c r="T151" i="3" s="1"/>
  <c r="R152" i="3"/>
  <c r="R151" i="3" s="1"/>
  <c r="P152" i="3"/>
  <c r="P151" i="3" s="1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J121" i="3"/>
  <c r="J120" i="3"/>
  <c r="F120" i="3"/>
  <c r="F118" i="3"/>
  <c r="E116" i="3"/>
  <c r="J92" i="3"/>
  <c r="J91" i="3"/>
  <c r="F91" i="3"/>
  <c r="F89" i="3"/>
  <c r="E87" i="3"/>
  <c r="J18" i="3"/>
  <c r="E18" i="3"/>
  <c r="F92" i="3" s="1"/>
  <c r="J17" i="3"/>
  <c r="J12" i="3"/>
  <c r="J118" i="3" s="1"/>
  <c r="E7" i="3"/>
  <c r="E114" i="3" s="1"/>
  <c r="J37" i="2"/>
  <c r="J36" i="2"/>
  <c r="AY95" i="1" s="1"/>
  <c r="J35" i="2"/>
  <c r="AX95" i="1" s="1"/>
  <c r="BI161" i="2"/>
  <c r="BH161" i="2"/>
  <c r="BG161" i="2"/>
  <c r="BE161" i="2"/>
  <c r="T161" i="2"/>
  <c r="R161" i="2"/>
  <c r="P161" i="2"/>
  <c r="BI159" i="2"/>
  <c r="BH159" i="2"/>
  <c r="BG159" i="2"/>
  <c r="BE159" i="2"/>
  <c r="T159" i="2"/>
  <c r="R159" i="2"/>
  <c r="P159" i="2"/>
  <c r="BI156" i="2"/>
  <c r="BH156" i="2"/>
  <c r="BG156" i="2"/>
  <c r="BE156" i="2"/>
  <c r="T156" i="2"/>
  <c r="T155" i="2" s="1"/>
  <c r="R156" i="2"/>
  <c r="R155" i="2" s="1"/>
  <c r="P156" i="2"/>
  <c r="P155" i="2" s="1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J121" i="2"/>
  <c r="J120" i="2"/>
  <c r="F120" i="2"/>
  <c r="F118" i="2"/>
  <c r="E116" i="2"/>
  <c r="J92" i="2"/>
  <c r="J91" i="2"/>
  <c r="F91" i="2"/>
  <c r="F89" i="2"/>
  <c r="E87" i="2"/>
  <c r="J18" i="2"/>
  <c r="E18" i="2"/>
  <c r="F92" i="2" s="1"/>
  <c r="J17" i="2"/>
  <c r="J12" i="2"/>
  <c r="J89" i="2" s="1"/>
  <c r="E7" i="2"/>
  <c r="E114" i="2" s="1"/>
  <c r="L90" i="1"/>
  <c r="AM90" i="1"/>
  <c r="AM89" i="1"/>
  <c r="L89" i="1"/>
  <c r="AM87" i="1"/>
  <c r="L87" i="1"/>
  <c r="L85" i="1"/>
  <c r="L84" i="1"/>
  <c r="BK157" i="6"/>
  <c r="J157" i="6"/>
  <c r="BK155" i="6"/>
  <c r="J155" i="6"/>
  <c r="BK152" i="6"/>
  <c r="J152" i="6"/>
  <c r="BK150" i="6"/>
  <c r="BK149" i="6"/>
  <c r="J148" i="6"/>
  <c r="J146" i="6"/>
  <c r="J145" i="6"/>
  <c r="J144" i="6"/>
  <c r="BK143" i="6"/>
  <c r="BK142" i="6"/>
  <c r="BK140" i="6"/>
  <c r="J139" i="6"/>
  <c r="J138" i="6"/>
  <c r="BK137" i="6"/>
  <c r="BK135" i="6"/>
  <c r="J134" i="6"/>
  <c r="BK133" i="6"/>
  <c r="BK132" i="6"/>
  <c r="BK131" i="6"/>
  <c r="J130" i="6"/>
  <c r="BK129" i="6"/>
  <c r="BK128" i="6"/>
  <c r="BK127" i="6"/>
  <c r="J150" i="4"/>
  <c r="BK146" i="4"/>
  <c r="BK144" i="4"/>
  <c r="J137" i="4"/>
  <c r="J127" i="4"/>
  <c r="J157" i="3"/>
  <c r="BK155" i="3"/>
  <c r="BK152" i="3"/>
  <c r="BK148" i="3"/>
  <c r="J146" i="3"/>
  <c r="BK145" i="3"/>
  <c r="J134" i="3"/>
  <c r="BK133" i="3"/>
  <c r="BK131" i="3"/>
  <c r="J129" i="3"/>
  <c r="J159" i="2"/>
  <c r="BK154" i="2"/>
  <c r="BK153" i="2"/>
  <c r="BK146" i="2"/>
  <c r="BK145" i="2"/>
  <c r="BK144" i="2"/>
  <c r="BK143" i="2"/>
  <c r="BK139" i="2"/>
  <c r="BK133" i="2"/>
  <c r="BK131" i="2"/>
  <c r="J150" i="6"/>
  <c r="J149" i="6"/>
  <c r="BK148" i="6"/>
  <c r="BK146" i="6"/>
  <c r="BK145" i="6"/>
  <c r="BK144" i="6"/>
  <c r="J143" i="6"/>
  <c r="J142" i="6"/>
  <c r="J140" i="6"/>
  <c r="BK139" i="6"/>
  <c r="BK138" i="6"/>
  <c r="J137" i="6"/>
  <c r="J135" i="6"/>
  <c r="BK134" i="6"/>
  <c r="J133" i="6"/>
  <c r="J132" i="6"/>
  <c r="J131" i="6"/>
  <c r="BK130" i="6"/>
  <c r="J129" i="6"/>
  <c r="J127" i="6"/>
  <c r="J128" i="6"/>
  <c r="J153" i="4"/>
  <c r="BK147" i="4"/>
  <c r="BK140" i="4"/>
  <c r="J133" i="4"/>
  <c r="BK132" i="4"/>
  <c r="BK131" i="4"/>
  <c r="BK129" i="4"/>
  <c r="BK127" i="4"/>
  <c r="J155" i="3"/>
  <c r="J150" i="3"/>
  <c r="J148" i="3"/>
  <c r="BK139" i="3"/>
  <c r="BK137" i="3"/>
  <c r="J133" i="3"/>
  <c r="J132" i="3"/>
  <c r="J131" i="3"/>
  <c r="BK128" i="3"/>
  <c r="J156" i="2"/>
  <c r="J154" i="2"/>
  <c r="J153" i="2"/>
  <c r="BK151" i="2"/>
  <c r="J150" i="2"/>
  <c r="BK149" i="2"/>
  <c r="J147" i="2"/>
  <c r="J143" i="2"/>
  <c r="BK140" i="2"/>
  <c r="J139" i="2"/>
  <c r="J138" i="2"/>
  <c r="BK136" i="2"/>
  <c r="BK135" i="2"/>
  <c r="J133" i="2"/>
  <c r="J132" i="2"/>
  <c r="J131" i="2"/>
  <c r="J129" i="2"/>
  <c r="J127" i="2"/>
  <c r="BK153" i="4"/>
  <c r="J148" i="4"/>
  <c r="J146" i="4"/>
  <c r="BK143" i="4"/>
  <c r="BK141" i="4"/>
  <c r="J140" i="4"/>
  <c r="J138" i="4"/>
  <c r="BK137" i="4"/>
  <c r="J135" i="4"/>
  <c r="BK133" i="4"/>
  <c r="J131" i="4"/>
  <c r="BK130" i="4"/>
  <c r="BK128" i="4"/>
  <c r="BK149" i="3"/>
  <c r="J145" i="3"/>
  <c r="J144" i="3"/>
  <c r="J143" i="3"/>
  <c r="J142" i="3"/>
  <c r="BK135" i="3"/>
  <c r="J127" i="3"/>
  <c r="J161" i="2"/>
  <c r="J152" i="2"/>
  <c r="J151" i="2"/>
  <c r="J146" i="2"/>
  <c r="J145" i="2"/>
  <c r="J144" i="2"/>
  <c r="J141" i="2"/>
  <c r="BK138" i="2"/>
  <c r="J135" i="2"/>
  <c r="BK134" i="2"/>
  <c r="BK132" i="2"/>
  <c r="BK130" i="2"/>
  <c r="BK129" i="2"/>
  <c r="J128" i="2"/>
  <c r="BK150" i="4"/>
  <c r="BK148" i="4"/>
  <c r="J147" i="4"/>
  <c r="J144" i="4"/>
  <c r="BK142" i="4"/>
  <c r="BK138" i="4"/>
  <c r="BK136" i="4"/>
  <c r="J132" i="4"/>
  <c r="J130" i="4"/>
  <c r="J129" i="4"/>
  <c r="BK150" i="3"/>
  <c r="BK146" i="3"/>
  <c r="BK144" i="3"/>
  <c r="BK142" i="3"/>
  <c r="J140" i="3"/>
  <c r="J139" i="3"/>
  <c r="J138" i="3"/>
  <c r="J135" i="3"/>
  <c r="BK134" i="3"/>
  <c r="BK130" i="3"/>
  <c r="J128" i="3"/>
  <c r="J143" i="4"/>
  <c r="J142" i="4"/>
  <c r="J141" i="4"/>
  <c r="J136" i="4"/>
  <c r="BK135" i="4"/>
  <c r="J128" i="4"/>
  <c r="BK157" i="3"/>
  <c r="J152" i="3"/>
  <c r="J149" i="3"/>
  <c r="BK143" i="3"/>
  <c r="BK140" i="3"/>
  <c r="BK138" i="3"/>
  <c r="J137" i="3"/>
  <c r="BK132" i="3"/>
  <c r="J130" i="3"/>
  <c r="BK129" i="3"/>
  <c r="BK127" i="3"/>
  <c r="BK161" i="2"/>
  <c r="BK159" i="2"/>
  <c r="BK156" i="2"/>
  <c r="BK152" i="2"/>
  <c r="BK150" i="2"/>
  <c r="J149" i="2"/>
  <c r="BK147" i="2"/>
  <c r="BK141" i="2"/>
  <c r="J140" i="2"/>
  <c r="J136" i="2"/>
  <c r="J134" i="2"/>
  <c r="J130" i="2"/>
  <c r="BK128" i="2"/>
  <c r="BK127" i="2"/>
  <c r="AS94" i="1"/>
  <c r="BK126" i="2" l="1"/>
  <c r="P137" i="2"/>
  <c r="R142" i="2"/>
  <c r="T148" i="2"/>
  <c r="BK158" i="2"/>
  <c r="BK157" i="2" s="1"/>
  <c r="J157" i="2" s="1"/>
  <c r="J103" i="2" s="1"/>
  <c r="P126" i="3"/>
  <c r="R136" i="3"/>
  <c r="T141" i="3"/>
  <c r="P154" i="3"/>
  <c r="P153" i="3"/>
  <c r="BK134" i="4"/>
  <c r="J134" i="4"/>
  <c r="J99" i="4"/>
  <c r="P139" i="4"/>
  <c r="R145" i="4"/>
  <c r="R126" i="2"/>
  <c r="BK142" i="2"/>
  <c r="J142" i="2"/>
  <c r="J100" i="2" s="1"/>
  <c r="T142" i="2"/>
  <c r="P158" i="2"/>
  <c r="P157" i="2"/>
  <c r="BK126" i="3"/>
  <c r="J126" i="3"/>
  <c r="J98" i="3"/>
  <c r="BK136" i="3"/>
  <c r="J136" i="3" s="1"/>
  <c r="J99" i="3" s="1"/>
  <c r="BK141" i="3"/>
  <c r="J141" i="3" s="1"/>
  <c r="J100" i="3" s="1"/>
  <c r="P147" i="3"/>
  <c r="BK154" i="3"/>
  <c r="J154" i="3" s="1"/>
  <c r="J104" i="3" s="1"/>
  <c r="R126" i="4"/>
  <c r="T134" i="4"/>
  <c r="BK145" i="4"/>
  <c r="J145" i="4" s="1"/>
  <c r="J101" i="4" s="1"/>
  <c r="BK137" i="2"/>
  <c r="J137" i="2"/>
  <c r="J99" i="2" s="1"/>
  <c r="P142" i="2"/>
  <c r="R148" i="2"/>
  <c r="R158" i="2"/>
  <c r="R157" i="2" s="1"/>
  <c r="T126" i="3"/>
  <c r="T136" i="3"/>
  <c r="BK147" i="3"/>
  <c r="J147" i="3" s="1"/>
  <c r="J101" i="3" s="1"/>
  <c r="T154" i="3"/>
  <c r="T153" i="3"/>
  <c r="T126" i="4"/>
  <c r="BK139" i="4"/>
  <c r="J139" i="4" s="1"/>
  <c r="J100" i="4" s="1"/>
  <c r="T139" i="4"/>
  <c r="T126" i="2"/>
  <c r="T125" i="2" s="1"/>
  <c r="T137" i="2"/>
  <c r="P148" i="2"/>
  <c r="T158" i="2"/>
  <c r="T157" i="2" s="1"/>
  <c r="R126" i="3"/>
  <c r="P141" i="3"/>
  <c r="R147" i="3"/>
  <c r="BK126" i="4"/>
  <c r="J126" i="4"/>
  <c r="J98" i="4" s="1"/>
  <c r="P134" i="4"/>
  <c r="R139" i="4"/>
  <c r="T145" i="4"/>
  <c r="R136" i="6"/>
  <c r="P126" i="2"/>
  <c r="P125" i="2"/>
  <c r="P124" i="2" s="1"/>
  <c r="AU95" i="1" s="1"/>
  <c r="R137" i="2"/>
  <c r="BK148" i="2"/>
  <c r="J148" i="2" s="1"/>
  <c r="J101" i="2" s="1"/>
  <c r="P136" i="3"/>
  <c r="R141" i="3"/>
  <c r="T147" i="3"/>
  <c r="R154" i="3"/>
  <c r="R153" i="3" s="1"/>
  <c r="P126" i="4"/>
  <c r="R134" i="4"/>
  <c r="P145" i="4"/>
  <c r="BK126" i="6"/>
  <c r="J126" i="6" s="1"/>
  <c r="J98" i="6" s="1"/>
  <c r="P126" i="6"/>
  <c r="R126" i="6"/>
  <c r="T126" i="6"/>
  <c r="BK136" i="6"/>
  <c r="J136" i="6" s="1"/>
  <c r="J99" i="6" s="1"/>
  <c r="P136" i="6"/>
  <c r="T136" i="6"/>
  <c r="BK141" i="6"/>
  <c r="J141" i="6"/>
  <c r="J100" i="6" s="1"/>
  <c r="P141" i="6"/>
  <c r="R141" i="6"/>
  <c r="T141" i="6"/>
  <c r="BK147" i="6"/>
  <c r="J147" i="6"/>
  <c r="J101" i="6" s="1"/>
  <c r="P147" i="6"/>
  <c r="R147" i="6"/>
  <c r="T147" i="6"/>
  <c r="BK154" i="6"/>
  <c r="J154" i="6"/>
  <c r="J104" i="6" s="1"/>
  <c r="P154" i="6"/>
  <c r="P153" i="6" s="1"/>
  <c r="R154" i="6"/>
  <c r="R153" i="6" s="1"/>
  <c r="T154" i="6"/>
  <c r="T153" i="6" s="1"/>
  <c r="J118" i="2"/>
  <c r="BF133" i="2"/>
  <c r="BF135" i="2"/>
  <c r="BF141" i="2"/>
  <c r="BF143" i="2"/>
  <c r="BF153" i="2"/>
  <c r="BF159" i="2"/>
  <c r="BF131" i="3"/>
  <c r="BF132" i="3"/>
  <c r="BF135" i="3"/>
  <c r="BF139" i="3"/>
  <c r="BF142" i="3"/>
  <c r="BF148" i="3"/>
  <c r="BF157" i="3"/>
  <c r="E114" i="4"/>
  <c r="BF129" i="4"/>
  <c r="BF141" i="4"/>
  <c r="BF147" i="4"/>
  <c r="F121" i="3"/>
  <c r="BF127" i="3"/>
  <c r="BF129" i="3"/>
  <c r="BF133" i="3"/>
  <c r="BF137" i="3"/>
  <c r="BF143" i="3"/>
  <c r="BF145" i="3"/>
  <c r="BF149" i="3"/>
  <c r="J118" i="4"/>
  <c r="BF128" i="4"/>
  <c r="BF131" i="4"/>
  <c r="BF135" i="4"/>
  <c r="BF137" i="4"/>
  <c r="BF143" i="4"/>
  <c r="BK149" i="4"/>
  <c r="J149" i="4" s="1"/>
  <c r="J102" i="4" s="1"/>
  <c r="E85" i="2"/>
  <c r="F121" i="2"/>
  <c r="BF127" i="2"/>
  <c r="BF134" i="2"/>
  <c r="BF136" i="2"/>
  <c r="BF138" i="2"/>
  <c r="BF139" i="2"/>
  <c r="BF146" i="2"/>
  <c r="BF150" i="2"/>
  <c r="BF151" i="2"/>
  <c r="BF161" i="2"/>
  <c r="E85" i="3"/>
  <c r="J89" i="3"/>
  <c r="BF134" i="3"/>
  <c r="BF140" i="3"/>
  <c r="BK151" i="3"/>
  <c r="J151" i="3"/>
  <c r="J102" i="3" s="1"/>
  <c r="F92" i="4"/>
  <c r="BF127" i="4"/>
  <c r="BF140" i="4"/>
  <c r="BF142" i="4"/>
  <c r="BF140" i="6"/>
  <c r="BF129" i="2"/>
  <c r="BF130" i="2"/>
  <c r="BF131" i="2"/>
  <c r="BF132" i="2"/>
  <c r="BF147" i="2"/>
  <c r="BF149" i="2"/>
  <c r="BF152" i="2"/>
  <c r="BF154" i="2"/>
  <c r="BF156" i="2"/>
  <c r="BF130" i="3"/>
  <c r="BF138" i="3"/>
  <c r="BF146" i="3"/>
  <c r="BF155" i="3"/>
  <c r="BF130" i="4"/>
  <c r="BF133" i="4"/>
  <c r="BF138" i="4"/>
  <c r="BF144" i="4"/>
  <c r="BF146" i="4"/>
  <c r="BF150" i="4"/>
  <c r="BF153" i="4"/>
  <c r="BK152" i="4"/>
  <c r="J152" i="4" s="1"/>
  <c r="J104" i="4" s="1"/>
  <c r="E114" i="6"/>
  <c r="BF127" i="6"/>
  <c r="J89" i="6"/>
  <c r="BF130" i="6"/>
  <c r="BF132" i="6"/>
  <c r="BF134" i="6"/>
  <c r="BF139" i="6"/>
  <c r="BF142" i="6"/>
  <c r="BF146" i="6"/>
  <c r="BF148" i="6"/>
  <c r="BF149" i="6"/>
  <c r="BF128" i="2"/>
  <c r="BF140" i="2"/>
  <c r="BF144" i="2"/>
  <c r="BF145" i="2"/>
  <c r="BK155" i="2"/>
  <c r="J155" i="2" s="1"/>
  <c r="J102" i="2" s="1"/>
  <c r="BF128" i="3"/>
  <c r="BF144" i="3"/>
  <c r="BF150" i="3"/>
  <c r="BF152" i="3"/>
  <c r="BF132" i="4"/>
  <c r="BF136" i="4"/>
  <c r="BF148" i="4"/>
  <c r="F92" i="6"/>
  <c r="BF128" i="6"/>
  <c r="BF129" i="6"/>
  <c r="BF131" i="6"/>
  <c r="BF133" i="6"/>
  <c r="BF135" i="6"/>
  <c r="BF137" i="6"/>
  <c r="BF138" i="6"/>
  <c r="BF143" i="6"/>
  <c r="BF144" i="6"/>
  <c r="BF145" i="6"/>
  <c r="BF150" i="6"/>
  <c r="BF152" i="6"/>
  <c r="BF155" i="6"/>
  <c r="BF157" i="6"/>
  <c r="BK151" i="6"/>
  <c r="J151" i="6" s="1"/>
  <c r="J102" i="6" s="1"/>
  <c r="F35" i="4"/>
  <c r="BB97" i="1" s="1"/>
  <c r="F35" i="3"/>
  <c r="BB96" i="1" s="1"/>
  <c r="F36" i="6"/>
  <c r="BC98" i="1" s="1"/>
  <c r="F36" i="3"/>
  <c r="BC96" i="1" s="1"/>
  <c r="F37" i="2"/>
  <c r="BD95" i="1" s="1"/>
  <c r="F33" i="4"/>
  <c r="AZ97" i="1" s="1"/>
  <c r="F36" i="4"/>
  <c r="BC97" i="1" s="1"/>
  <c r="F33" i="6"/>
  <c r="AZ98" i="1" s="1"/>
  <c r="F33" i="3"/>
  <c r="AZ96" i="1" s="1"/>
  <c r="F37" i="4"/>
  <c r="BD97" i="1" s="1"/>
  <c r="F37" i="3"/>
  <c r="BD96" i="1" s="1"/>
  <c r="F33" i="2"/>
  <c r="AZ95" i="1" s="1"/>
  <c r="F37" i="6"/>
  <c r="BD98" i="1" s="1"/>
  <c r="J33" i="2"/>
  <c r="AV95" i="1" s="1"/>
  <c r="J33" i="3"/>
  <c r="AV96" i="1" s="1"/>
  <c r="F35" i="2"/>
  <c r="BB95" i="1" s="1"/>
  <c r="J33" i="4"/>
  <c r="AV97" i="1" s="1"/>
  <c r="F35" i="6"/>
  <c r="BB98" i="1" s="1"/>
  <c r="F36" i="2"/>
  <c r="BC95" i="1" s="1"/>
  <c r="J33" i="6"/>
  <c r="AV98" i="1" s="1"/>
  <c r="P125" i="4" l="1"/>
  <c r="P124" i="4"/>
  <c r="AU97" i="1" s="1"/>
  <c r="R125" i="3"/>
  <c r="R124" i="3" s="1"/>
  <c r="R125" i="4"/>
  <c r="R124" i="4"/>
  <c r="T125" i="6"/>
  <c r="T124" i="6"/>
  <c r="R125" i="2"/>
  <c r="R124" i="2"/>
  <c r="P125" i="3"/>
  <c r="P124" i="3"/>
  <c r="AU96" i="1"/>
  <c r="P125" i="6"/>
  <c r="P124" i="6" s="1"/>
  <c r="AU98" i="1" s="1"/>
  <c r="T124" i="2"/>
  <c r="T125" i="4"/>
  <c r="T124" i="4" s="1"/>
  <c r="T125" i="3"/>
  <c r="T124" i="3" s="1"/>
  <c r="R125" i="6"/>
  <c r="R124" i="6" s="1"/>
  <c r="BK125" i="2"/>
  <c r="J125" i="2" s="1"/>
  <c r="J97" i="2" s="1"/>
  <c r="J126" i="2"/>
  <c r="J98" i="2"/>
  <c r="J158" i="2"/>
  <c r="J104" i="2"/>
  <c r="BK125" i="3"/>
  <c r="BK153" i="3"/>
  <c r="BK124" i="3" s="1"/>
  <c r="J124" i="3" s="1"/>
  <c r="J30" i="3" s="1"/>
  <c r="AG96" i="1" s="1"/>
  <c r="BK125" i="4"/>
  <c r="J125" i="4"/>
  <c r="J97" i="4" s="1"/>
  <c r="BK151" i="4"/>
  <c r="J151" i="4" s="1"/>
  <c r="J103" i="4" s="1"/>
  <c r="BK125" i="6"/>
  <c r="J125" i="6" s="1"/>
  <c r="J97" i="6" s="1"/>
  <c r="BK153" i="6"/>
  <c r="J153" i="6"/>
  <c r="J103" i="6" s="1"/>
  <c r="J34" i="4"/>
  <c r="AW97" i="1" s="1"/>
  <c r="AT97" i="1" s="1"/>
  <c r="F34" i="3"/>
  <c r="BA96" i="1"/>
  <c r="F34" i="6"/>
  <c r="BA98" i="1"/>
  <c r="BB94" i="1"/>
  <c r="AX94" i="1" s="1"/>
  <c r="AZ94" i="1"/>
  <c r="AV94" i="1" s="1"/>
  <c r="AK29" i="1" s="1"/>
  <c r="BD94" i="1"/>
  <c r="W33" i="1" s="1"/>
  <c r="F34" i="4"/>
  <c r="BA97" i="1" s="1"/>
  <c r="J34" i="6"/>
  <c r="AW98" i="1" s="1"/>
  <c r="AT98" i="1" s="1"/>
  <c r="F34" i="2"/>
  <c r="BA95" i="1"/>
  <c r="J34" i="2"/>
  <c r="AW95" i="1"/>
  <c r="AT95" i="1" s="1"/>
  <c r="BC94" i="1"/>
  <c r="AY94" i="1" s="1"/>
  <c r="J34" i="3"/>
  <c r="AW96" i="1"/>
  <c r="AT96" i="1" s="1"/>
  <c r="J153" i="3" l="1"/>
  <c r="J103" i="3" s="1"/>
  <c r="J39" i="3"/>
  <c r="J96" i="3"/>
  <c r="BK124" i="2"/>
  <c r="J124" i="2"/>
  <c r="J96" i="2"/>
  <c r="BK124" i="4"/>
  <c r="J124" i="4" s="1"/>
  <c r="J30" i="4" s="1"/>
  <c r="AG97" i="1" s="1"/>
  <c r="AN97" i="1" s="1"/>
  <c r="J125" i="3"/>
  <c r="J97" i="3"/>
  <c r="BK124" i="6"/>
  <c r="J124" i="6" s="1"/>
  <c r="J96" i="6" s="1"/>
  <c r="AN96" i="1"/>
  <c r="BA94" i="1"/>
  <c r="W30" i="1" s="1"/>
  <c r="AU94" i="1"/>
  <c r="W31" i="1"/>
  <c r="W32" i="1"/>
  <c r="W29" i="1"/>
  <c r="J39" i="4" l="1"/>
  <c r="J96" i="4"/>
  <c r="J30" i="2"/>
  <c r="AG95" i="1"/>
  <c r="AN95" i="1" s="1"/>
  <c r="AW94" i="1"/>
  <c r="AK30" i="1" s="1"/>
  <c r="J30" i="6"/>
  <c r="AG98" i="1" s="1"/>
  <c r="AN98" i="1" s="1"/>
  <c r="J39" i="2" l="1"/>
  <c r="J39" i="6"/>
  <c r="AG94" i="1"/>
  <c r="AK26" i="1" s="1"/>
  <c r="AK35" i="1" s="1"/>
  <c r="AT94" i="1"/>
  <c r="AN9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AI73" authorId="0" shapeId="0" xr:uid="{DFBB8121-288C-474A-A56E-B40EDB3E4A84}">
      <text>
        <r>
          <rPr>
            <sz val="9"/>
            <color indexed="81"/>
            <rFont val="Segoe UI"/>
            <family val="2"/>
            <charset val="238"/>
          </rPr>
          <t xml:space="preserve">uveďte
Podpíšte a opatrite pečiatkou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H72" authorId="0" shapeId="0" xr:uid="{D080B014-96C1-49B3-8B8B-FA918FE217E6}">
      <text>
        <r>
          <rPr>
            <sz val="9"/>
            <color indexed="81"/>
            <rFont val="Segoe UI"/>
            <family val="2"/>
            <charset val="238"/>
          </rPr>
          <t xml:space="preserve">uveďte
Podpíšte a opatrite pečiatkou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H73" authorId="0" shapeId="0" xr:uid="{35BFC14C-F185-40CE-B74D-3FAC8CB51C16}">
      <text>
        <r>
          <rPr>
            <sz val="9"/>
            <color indexed="81"/>
            <rFont val="Segoe UI"/>
            <family val="2"/>
            <charset val="238"/>
          </rPr>
          <t xml:space="preserve">uveďte
Podpíšte a opatrite pečiatkou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H73" authorId="0" shapeId="0" xr:uid="{41AC0609-78B2-4579-B6AD-7E805029C01A}">
      <text>
        <r>
          <rPr>
            <sz val="9"/>
            <color indexed="81"/>
            <rFont val="Segoe UI"/>
            <family val="2"/>
            <charset val="238"/>
          </rPr>
          <t xml:space="preserve">uveďte
Podpíšte a opatrite pečiatkou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H71" authorId="0" shapeId="0" xr:uid="{9EECB30A-92FE-44D2-9B64-EC90C2470E06}">
      <text>
        <r>
          <rPr>
            <sz val="9"/>
            <color indexed="81"/>
            <rFont val="Segoe UI"/>
            <family val="2"/>
            <charset val="238"/>
          </rPr>
          <t xml:space="preserve">uveďte
Podpíšte a opatrite pečiatkou
</t>
        </r>
      </text>
    </comment>
  </commentList>
</comments>
</file>

<file path=xl/sharedStrings.xml><?xml version="1.0" encoding="utf-8"?>
<sst xmlns="http://schemas.openxmlformats.org/spreadsheetml/2006/main" count="2226" uniqueCount="285">
  <si>
    <t>Export Komplet</t>
  </si>
  <si>
    <t/>
  </si>
  <si>
    <t>2.0</t>
  </si>
  <si>
    <t>False</t>
  </si>
  <si>
    <t>{cd605653-01aa-4316-a925-8a4963924500}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</si>
  <si>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</si>
  <si>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</si>
  <si>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</si>
  <si>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</si>
  <si>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</si>
  <si>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</si>
  <si>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</si>
  <si>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2020-138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</si>
  <si>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</si>
  <si>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</si>
  <si>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AUTOBUSOVÉ ZASTÁVKY</t>
  </si>
  <si>
    <t>JKSO:</t>
  </si>
  <si>
    <t>KS:</t>
  </si>
  <si>
    <t>Miesto:</t>
  </si>
  <si>
    <t>K.Ú. NEDOŽERY</t>
  </si>
  <si>
    <t>Dátum:</t>
  </si>
  <si>
    <t>7. 12. 2020</t>
  </si>
  <si>
    <t>Objednávateľ:</t>
  </si>
  <si>
    <t>IČO:</t>
  </si>
  <si>
    <t>OBEC NEDOŽERY-BREZANY, DRUŽSTEVNÁ 367, 972 12 N-B</t>
  </si>
  <si>
    <t>IČ DPH:</t>
  </si>
  <si>
    <t>Zhotoviteľ:</t>
  </si>
  <si>
    <t>Vyplň údaj</t>
  </si>
  <si>
    <t>Projektant:</t>
  </si>
  <si>
    <t xml:space="preserve">STATIC CONSULTING s.r.o., BREZIANSKA 665/7 972 12 </t>
  </si>
  <si>
    <t>True</t>
  </si>
  <si>
    <t>0,01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</si>
  <si>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</si>
  <si>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</si>
  <si>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</si>
  <si>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</si>
  <si>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</si>
  <si>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</si>
  <si>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</si>
  <si>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</si>
  <si>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</si>
  <si>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</si>
  <si>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</si>
  <si>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</si>
  <si>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</si>
  <si>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</si>
  <si>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</si>
  <si>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</si>
  <si>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</si>
  <si>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</si>
  <si>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</si>
  <si>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</si>
  <si>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</si>
  <si>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</si>
  <si>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</si>
  <si>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</si>
  <si>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</si>
  <si>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</si>
  <si>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</si>
  <si>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</si>
  <si>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</si>
  <si>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</si>
  <si>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</si>
  <si>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</si>
  <si>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</si>
  <si>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</si>
  <si>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</si>
  <si>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</si>
  <si>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</si>
  <si>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</si>
  <si>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</si>
  <si>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</si>
  <si>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</si>
  <si>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</si>
  <si>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</si>
  <si>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</si>
  <si>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</si>
  <si>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</si>
  <si>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</si>
  <si>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</si>
  <si>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</si>
  <si>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01 - AUTOBUSOVÁ ZASTÁVKA TYP 1 (CINTORÍN NEDOŽERY)</t>
  </si>
  <si>
    <t>STA</t>
  </si>
  <si>
    <t>1</t>
  </si>
  <si>
    <t>{4a228b0e-3d3b-4db7-b834-6c964c5f3c23}</t>
  </si>
  <si>
    <t>02</t>
  </si>
  <si>
    <t>SO 02 - AUTOBUSOVÁ ZASTÁVKA TYP 1 (ŽELEZNIČNÁ STANICA)</t>
  </si>
  <si>
    <t>{2eb25827-8e9f-40ee-b743-89dc766ff86c}</t>
  </si>
  <si>
    <t>03</t>
  </si>
  <si>
    <t>SO 03 - AUTOBUSOVÁ ZASTÁVKA TYP 2 (JEDNOTA BREZANY)</t>
  </si>
  <si>
    <t>{cbced827-f6aa-47c6-aff6-a52edd04fe86}</t>
  </si>
  <si>
    <t>05</t>
  </si>
  <si>
    <t>SO 05 - AUTOBUSOVÁ ZASTÁVKA TYP 2 (POŠTA NEDOŽERY)</t>
  </si>
  <si>
    <t>{7af16ade-a37d-4f90-a55d-a130ddf61dae}</t>
  </si>
  <si>
    <t>KRYCÍ LIST ROZPOČTU</t>
  </si>
  <si>
    <t>Objekt:</t>
  </si>
  <si>
    <t>01 - SO 01 - AUTOBUSOVÁ ZASTÁVKA TYP 1 (CINTORÍN NEDOŽERY)</t>
  </si>
  <si>
    <t>K.Ú. NEDOŽERY, P.Č. C-KN 244</t>
  </si>
  <si>
    <t>STATIC CONSULTING s.r.o. BREZIANSKA 665/7 972 12 N</t>
  </si>
  <si>
    <t>I. Mokrý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</si>
  <si>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</si>
  <si>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</si>
  <si>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</si>
  <si>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</si>
  <si>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</si>
  <si>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</si>
  <si>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</si>
  <si>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</si>
  <si>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</si>
  <si>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</si>
  <si>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</si>
  <si>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 PSV</t>
  </si>
  <si>
    <t xml:space="preserve">    767 - Konštrukcie doplnkové kovové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</si>
  <si>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</si>
  <si>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</si>
  <si>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</si>
  <si>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</si>
  <si>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</si>
  <si>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</si>
  <si>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</si>
  <si>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</si>
  <si>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</si>
  <si>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</si>
  <si>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</si>
  <si>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</si>
  <si>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</si>
  <si>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</si>
  <si>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</si>
  <si>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</si>
  <si>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</si>
  <si>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113106611.S</t>
  </si>
  <si>
    <t>Rozoberanie zámkovej dlažby všetkých druhov v ploche do 20 m2,  -0,2600 t</t>
  </si>
  <si>
    <t>m2</t>
  </si>
  <si>
    <t>4</t>
  </si>
  <si>
    <t>2</t>
  </si>
  <si>
    <t>-603567978</t>
  </si>
  <si>
    <t>113107122.S</t>
  </si>
  <si>
    <t>Odstránenie krytu v ploche do 200 m2 z kameniva hrubého drveného, hr.100 do 200 mm,  -0,23500t</t>
  </si>
  <si>
    <t>966904698</t>
  </si>
  <si>
    <t>3</t>
  </si>
  <si>
    <t>113208111.S</t>
  </si>
  <si>
    <t>Vytrhanie obrúb betonových, s vybúraním lôžka, záhonových,  -0,04000t</t>
  </si>
  <si>
    <t>m</t>
  </si>
  <si>
    <t>-1515939745</t>
  </si>
  <si>
    <t>131211111.S</t>
  </si>
  <si>
    <t>Hĺbenie jám v  hornine tr.3 nesúdržných - ručným náradím</t>
  </si>
  <si>
    <t>m3</t>
  </si>
  <si>
    <t>-1877425407</t>
  </si>
  <si>
    <t>5</t>
  </si>
  <si>
    <t>131211119.S</t>
  </si>
  <si>
    <t>Príplatok za lepivosť pri hĺbení jám ručným náradím v hornine tr. 3</t>
  </si>
  <si>
    <t>2026415798</t>
  </si>
  <si>
    <t>6</t>
  </si>
  <si>
    <t>162201211.S</t>
  </si>
  <si>
    <t>Vodorovné premiestnenie výkopku horniny tr. 1 až 4 stavebným fúrikom do 10 m v rovine alebo vo svahu do 1:5</t>
  </si>
  <si>
    <t>1754302353</t>
  </si>
  <si>
    <t>7</t>
  </si>
  <si>
    <t>162301102.S</t>
  </si>
  <si>
    <t>Vodorovné premiestnenie výkopku po spevnenej ceste z horniny tr.1-4, do 100 m3 na vzdialenosť do 1000 m</t>
  </si>
  <si>
    <t>-552209972</t>
  </si>
  <si>
    <t>8</t>
  </si>
  <si>
    <t>167101100.S</t>
  </si>
  <si>
    <t>Nakladanie výkopku tr.1-4 ručne</t>
  </si>
  <si>
    <t>476429481</t>
  </si>
  <si>
    <t>9</t>
  </si>
  <si>
    <t>171201201.S</t>
  </si>
  <si>
    <t>Uloženie sypaniny na skládky do 100 m3</t>
  </si>
  <si>
    <t>-1810552027</t>
  </si>
  <si>
    <t>10</t>
  </si>
  <si>
    <t>181301103.S</t>
  </si>
  <si>
    <t>Rozprestretie ornice v rovine , plocha do 500 m2, hr.do 200 mm</t>
  </si>
  <si>
    <t>-355574499</t>
  </si>
  <si>
    <t>Zakladanie</t>
  </si>
  <si>
    <t>11</t>
  </si>
  <si>
    <t>215901101.S</t>
  </si>
  <si>
    <t>Zhutnenie podložia z rastlej horniny 1 až 4 pod násypy, z hornina súdržných do 92 % PS a nesúdržných</t>
  </si>
  <si>
    <t>-584298701</t>
  </si>
  <si>
    <t>12</t>
  </si>
  <si>
    <t>275313612.S</t>
  </si>
  <si>
    <t>Betón základových pätiek, prostý tr. C 20/25</t>
  </si>
  <si>
    <t>-1835371035</t>
  </si>
  <si>
    <t>13</t>
  </si>
  <si>
    <t>275351217.S</t>
  </si>
  <si>
    <t>Debnenie stien základových pätiek, zhotovenie-tradičné</t>
  </si>
  <si>
    <t>1623138389</t>
  </si>
  <si>
    <t>14</t>
  </si>
  <si>
    <t>275351218.S</t>
  </si>
  <si>
    <t>Debnenie stien základových pätiek, odstránenie-tradičné</t>
  </si>
  <si>
    <t>-1864245812</t>
  </si>
  <si>
    <t>Komunikácie</t>
  </si>
  <si>
    <t>15</t>
  </si>
  <si>
    <t>564851111.S</t>
  </si>
  <si>
    <t>Podklad zo štrkodrviny s rozprestretím a zhutnením, po zhutnení hr. 150 mm</t>
  </si>
  <si>
    <t>-49994795</t>
  </si>
  <si>
    <t>16</t>
  </si>
  <si>
    <t>596911141.S</t>
  </si>
  <si>
    <t>Kladenie betónovej zámkovej dlažby komunikácií pre peších hr. 60 mm pre peších do 50 m2 so zriadením lôžka z kameniva hr. 30 mm</t>
  </si>
  <si>
    <t>2103412936</t>
  </si>
  <si>
    <t>17</t>
  </si>
  <si>
    <t>M</t>
  </si>
  <si>
    <t>592460007700.S</t>
  </si>
  <si>
    <t>Dlažba betónová škárová, rozmer 200x165x60 mm, prírodná</t>
  </si>
  <si>
    <t>-2135216310</t>
  </si>
  <si>
    <t>18</t>
  </si>
  <si>
    <t>596911391.S</t>
  </si>
  <si>
    <t>Dopiľovanie betónovej zámkovej dlažby hr. do 60 mm</t>
  </si>
  <si>
    <t>-272246784</t>
  </si>
  <si>
    <t>19</t>
  </si>
  <si>
    <t>599432111.S</t>
  </si>
  <si>
    <t>Vyplnenie škár dlažby z lomového kameňa kamenivom ťaženým</t>
  </si>
  <si>
    <t>2027917341</t>
  </si>
  <si>
    <t>Ostatné konštrukcie a práce-búranie</t>
  </si>
  <si>
    <t>916561112.S</t>
  </si>
  <si>
    <t>Osadenie záhonového alebo parkového obrubníka betón., do lôžka z bet. pros. tr. C 16/20 s bočnou oporou</t>
  </si>
  <si>
    <t>282442668</t>
  </si>
  <si>
    <t>21</t>
  </si>
  <si>
    <t>592170001800.S</t>
  </si>
  <si>
    <t>Obrubník parkový, lxšxv 1000x50x200 mm, prírodný</t>
  </si>
  <si>
    <t>ks</t>
  </si>
  <si>
    <t>1940554096</t>
  </si>
  <si>
    <t>22</t>
  </si>
  <si>
    <t>918101112.S</t>
  </si>
  <si>
    <t>Lôžko pod obrubníky, krajníky alebo obruby z dlažobných kociek z betónu prostého tr. C 16/20</t>
  </si>
  <si>
    <t>-1976714586</t>
  </si>
  <si>
    <t>23</t>
  </si>
  <si>
    <t>979081111.S</t>
  </si>
  <si>
    <t>Odvoz sutiny a vybúraných hmôt na skládku do 1 km</t>
  </si>
  <si>
    <t>t</t>
  </si>
  <si>
    <t>-1274821537</t>
  </si>
  <si>
    <t>24</t>
  </si>
  <si>
    <t>979082111.S</t>
  </si>
  <si>
    <t>Vnútrostavenisková doprava sutiny a vybúraných hmôt do 10 m</t>
  </si>
  <si>
    <t>-1268033500</t>
  </si>
  <si>
    <t>25</t>
  </si>
  <si>
    <t>979089012.S</t>
  </si>
  <si>
    <t>Poplatok za skladovanie - betón, tehly, dlaždice (17 01) ostatné</t>
  </si>
  <si>
    <t>1827571145</t>
  </si>
  <si>
    <t>99</t>
  </si>
  <si>
    <t>Presun hmôt HSV</t>
  </si>
  <si>
    <t>26</t>
  </si>
  <si>
    <t>998223011</t>
  </si>
  <si>
    <t>Presun hmôt pre pozemné komunikácie s krytom dláždeným (822 2.3, 822 5.3) akejkoľvek dĺžky objektu</t>
  </si>
  <si>
    <t>362416976</t>
  </si>
  <si>
    <t>PSV</t>
  </si>
  <si>
    <t>Práce a dodávky PSV</t>
  </si>
  <si>
    <t>767</t>
  </si>
  <si>
    <t>Konštrukcie doplnkové kovové</t>
  </si>
  <si>
    <t>27</t>
  </si>
  <si>
    <t>767995108.1R</t>
  </si>
  <si>
    <t>Montáž a dodávka autobusovej zastávky s  bočnou stenou 1365mm, materiál oceľ + sklo vrátane povrchovej úpravy a príslušenstva</t>
  </si>
  <si>
    <t>1065968724</t>
  </si>
  <si>
    <t>P</t>
  </si>
  <si>
    <t>Poznámka k položke:_x000D_
Príslušenstvo:_x000D_
- Drevená lavička s operadlom - 2ks_x000D_
- Tabuľka na cp. pre 3ks A4 - 1ks_x000D_
- Reflexné označenie zastávky s názvom Obce - 1ks_x000D_
- Označenie zákaz lepenia plagátov - 1ks_x000D_
- Sklenené výplne 6mm - 1ks_x000D_
- Odpadkový kôš (uzamykateľný integrovaný v AZ. - 1ks_x000D_
- City Light integrovaný v AZ. Dvojstranný Osvetlený z 2 strán Vo farbe prístreška - 1ks</t>
  </si>
  <si>
    <t>28</t>
  </si>
  <si>
    <t>767996805.1R</t>
  </si>
  <si>
    <t xml:space="preserve">Demontáž existujúcej kovovej autobusovej zastávky vrátane príslušenstva, odvozu a uskladnenia </t>
  </si>
  <si>
    <t>-499167540</t>
  </si>
  <si>
    <t>02 - SO 02 - AUTOBUSOVÁ ZASTÁVKA TYP 1 (ŽELEZNIČNÁ STANICA)</t>
  </si>
  <si>
    <t>K.Ú. NEDOŽERY, P.Č. C-KN 657/35</t>
  </si>
  <si>
    <t>113106612.S</t>
  </si>
  <si>
    <t>Rozoberanie zámkovej dlažby všetkých druhov v ploche nad 20 m2,  -0,26000t</t>
  </si>
  <si>
    <t>-5277959</t>
  </si>
  <si>
    <t>-463524742</t>
  </si>
  <si>
    <t>1084189968</t>
  </si>
  <si>
    <t>1165214872</t>
  </si>
  <si>
    <t xml:space="preserve">Poznámka k položke:_x000D_
Príslušenstvo:_x000D_
- Drevená lavička s operadlom - 2ks_x000D_
- Tabuľka na cp. pre 3ks A4 - 1ks_x000D_
- Reflexné označenie zastávky s názvom Obce - 1ks_x000D_
- Označenie zákaz lepenia plagátov - 1ks_x000D_
- Sklenené výplne 6mm - 1ks_x000D_
- Odpadkový kôš (uzamykateľný integrovaný v AZ. - 1ks_x000D_
</t>
  </si>
  <si>
    <t>03 - SO 03 - AUTOBUSOVÁ ZASTÁVKA TYP 2 (JEDNOTA BREZANY)</t>
  </si>
  <si>
    <t>K.Ú. BREZANY, P.Č. E-KN 188/1</t>
  </si>
  <si>
    <t>1312822431</t>
  </si>
  <si>
    <t>-1381722650</t>
  </si>
  <si>
    <t>592460010600.S</t>
  </si>
  <si>
    <t>Dlažba betónová, rozmer 200x100x60 mm, prírodná</t>
  </si>
  <si>
    <t>-1998479759</t>
  </si>
  <si>
    <t>-213119918</t>
  </si>
  <si>
    <t>875542015</t>
  </si>
  <si>
    <t>-1546574611</t>
  </si>
  <si>
    <t>Montáž a dodávka autobusovej zastávky s  bočnou stenou 970mm, materiál oceľ + sklo vrátane povrchovej úpravy a príslušenstva</t>
  </si>
  <si>
    <t>05 - SO 05 - AUTOBUSOVÁ ZASTÁVKA TYP 2 (POŠTA NEDOŽERY)</t>
  </si>
  <si>
    <t>K.Ú. NEDOŽERY, P.Č. C-KN 456/1</t>
  </si>
  <si>
    <t>592460010100.S</t>
  </si>
  <si>
    <t>Dlažba betónová bezškárová, rozmer 200x100x60 mm, prírodná</t>
  </si>
  <si>
    <t>-1272481053</t>
  </si>
  <si>
    <t>1505320</t>
  </si>
  <si>
    <t>983912030</t>
  </si>
  <si>
    <t>-1685591158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</si>
</sst>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family val="2"/>
      <charset val="238"/>
      <scheme val="minor"/>
    </font>
    <font>
      <sz val="9"/>
      <color indexed="8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2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167" fontId="31" fillId="3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/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topLeftCell="A55" workbookViewId="0">
      <selection activeCell="AP65" sqref="AP65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 x14ac:dyDescent="0.2">
      <c r="AR2" s="205" t="s">
        <v>5</v>
      </c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S2" s="14" t="s">
        <v>6</v>
      </c>
      <c r="BT2" s="14" t="s">
        <v>7</v>
      </c>
    </row>
    <row r="3" spans="1:74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 x14ac:dyDescent="0.2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 x14ac:dyDescent="0.2">
      <c r="B5" s="17"/>
      <c r="D5" s="21" t="s">
        <v>11</v>
      </c>
      <c r="K5" s="214" t="s">
        <v>12</v>
      </c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R5" s="17"/>
      <c r="BE5" s="211" t="s">
        <v>13</v>
      </c>
      <c r="BS5" s="14" t="s">
        <v>6</v>
      </c>
    </row>
    <row r="6" spans="1:74" s="1" customFormat="1" ht="36.950000000000003" customHeight="1" x14ac:dyDescent="0.2">
      <c r="B6" s="17"/>
      <c r="D6" s="23" t="s">
        <v>14</v>
      </c>
      <c r="K6" s="215" t="s">
        <v>15</v>
      </c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R6" s="17"/>
      <c r="BE6" s="212"/>
      <c r="BS6" s="14" t="s">
        <v>6</v>
      </c>
    </row>
    <row r="7" spans="1:74" s="1" customFormat="1" ht="12" customHeight="1" x14ac:dyDescent="0.2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212"/>
      <c r="BS7" s="14" t="s">
        <v>6</v>
      </c>
    </row>
    <row r="8" spans="1:74" s="1" customFormat="1" ht="12" customHeight="1" x14ac:dyDescent="0.2">
      <c r="B8" s="17"/>
      <c r="D8" s="24" t="s">
        <v>18</v>
      </c>
      <c r="K8" s="22" t="s">
        <v>19</v>
      </c>
      <c r="AK8" s="24" t="s">
        <v>20</v>
      </c>
      <c r="AN8" s="25" t="s">
        <v>21</v>
      </c>
      <c r="AR8" s="17"/>
      <c r="BE8" s="212"/>
      <c r="BS8" s="14" t="s">
        <v>6</v>
      </c>
    </row>
    <row r="9" spans="1:74" s="1" customFormat="1" ht="14.45" customHeight="1" x14ac:dyDescent="0.2">
      <c r="B9" s="17"/>
      <c r="AR9" s="17"/>
      <c r="BE9" s="212"/>
      <c r="BS9" s="14" t="s">
        <v>6</v>
      </c>
    </row>
    <row r="10" spans="1:74" s="1" customFormat="1" ht="12" customHeight="1" x14ac:dyDescent="0.2">
      <c r="B10" s="17"/>
      <c r="D10" s="24" t="s">
        <v>22</v>
      </c>
      <c r="AK10" s="24" t="s">
        <v>23</v>
      </c>
      <c r="AN10" s="22" t="s">
        <v>1</v>
      </c>
      <c r="AR10" s="17"/>
      <c r="BE10" s="212"/>
      <c r="BS10" s="14" t="s">
        <v>6</v>
      </c>
    </row>
    <row r="11" spans="1:74" s="1" customFormat="1" ht="18.399999999999999" customHeight="1" x14ac:dyDescent="0.2">
      <c r="B11" s="17"/>
      <c r="E11" s="22" t="s">
        <v>24</v>
      </c>
      <c r="AK11" s="24" t="s">
        <v>25</v>
      </c>
      <c r="AN11" s="22" t="s">
        <v>1</v>
      </c>
      <c r="AR11" s="17"/>
      <c r="BE11" s="212"/>
      <c r="BS11" s="14" t="s">
        <v>6</v>
      </c>
    </row>
    <row r="12" spans="1:74" s="1" customFormat="1" ht="6.95" customHeight="1" x14ac:dyDescent="0.2">
      <c r="B12" s="17"/>
      <c r="AR12" s="17"/>
      <c r="BE12" s="212"/>
      <c r="BS12" s="14" t="s">
        <v>6</v>
      </c>
    </row>
    <row r="13" spans="1:74" s="1" customFormat="1" ht="12" customHeight="1" x14ac:dyDescent="0.2">
      <c r="B13" s="17"/>
      <c r="D13" s="24" t="s">
        <v>26</v>
      </c>
      <c r="AK13" s="24" t="s">
        <v>23</v>
      </c>
      <c r="AN13" s="26" t="s">
        <v>27</v>
      </c>
      <c r="AR13" s="17"/>
      <c r="BE13" s="212"/>
      <c r="BS13" s="14" t="s">
        <v>6</v>
      </c>
    </row>
    <row r="14" spans="1:74" ht="12.75" x14ac:dyDescent="0.2">
      <c r="B14" s="17"/>
      <c r="E14" s="216" t="s">
        <v>27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4" t="s">
        <v>25</v>
      </c>
      <c r="AN14" s="26" t="s">
        <v>27</v>
      </c>
      <c r="AR14" s="17"/>
      <c r="BE14" s="212"/>
      <c r="BS14" s="14" t="s">
        <v>6</v>
      </c>
    </row>
    <row r="15" spans="1:74" s="1" customFormat="1" ht="6.95" customHeight="1" x14ac:dyDescent="0.2">
      <c r="B15" s="17"/>
      <c r="AR15" s="17"/>
      <c r="BE15" s="212"/>
      <c r="BS15" s="14" t="s">
        <v>3</v>
      </c>
    </row>
    <row r="16" spans="1:74" s="1" customFormat="1" ht="12" customHeight="1" x14ac:dyDescent="0.2">
      <c r="B16" s="17"/>
      <c r="D16" s="24" t="s">
        <v>28</v>
      </c>
      <c r="AK16" s="24" t="s">
        <v>23</v>
      </c>
      <c r="AN16" s="22" t="s">
        <v>1</v>
      </c>
      <c r="AR16" s="17"/>
      <c r="BE16" s="212"/>
      <c r="BS16" s="14" t="s">
        <v>3</v>
      </c>
    </row>
    <row r="17" spans="1:71" s="1" customFormat="1" ht="18.399999999999999" customHeight="1" x14ac:dyDescent="0.2">
      <c r="B17" s="17"/>
      <c r="E17" s="22" t="s">
        <v>29</v>
      </c>
      <c r="AK17" s="24" t="s">
        <v>25</v>
      </c>
      <c r="AN17" s="22" t="s">
        <v>1</v>
      </c>
      <c r="AR17" s="17"/>
      <c r="BE17" s="212"/>
      <c r="BS17" s="14" t="s">
        <v>30</v>
      </c>
    </row>
    <row r="18" spans="1:71" s="1" customFormat="1" ht="6.95" customHeight="1" x14ac:dyDescent="0.2">
      <c r="B18" s="17"/>
      <c r="AR18" s="17"/>
      <c r="BE18" s="212"/>
      <c r="BS18" s="14" t="s">
        <v>31</v>
      </c>
    </row>
    <row r="19" spans="1:71" s="1" customFormat="1" ht="12" customHeight="1" x14ac:dyDescent="0.2">
      <c r="B19" s="17"/>
      <c r="D19" s="24" t="s">
        <v>32</v>
      </c>
      <c r="AK19" s="24" t="s">
        <v>23</v>
      </c>
      <c r="AN19" s="22" t="s">
        <v>1</v>
      </c>
      <c r="AR19" s="17"/>
      <c r="BE19" s="212"/>
      <c r="BS19" s="14" t="s">
        <v>31</v>
      </c>
    </row>
    <row r="20" spans="1:71" s="1" customFormat="1" ht="18.399999999999999" customHeight="1" x14ac:dyDescent="0.2">
      <c r="B20" s="17"/>
      <c r="E20" s="22" t="s">
        <v>33</v>
      </c>
      <c r="AK20" s="24" t="s">
        <v>25</v>
      </c>
      <c r="AN20" s="22" t="s">
        <v>1</v>
      </c>
      <c r="AR20" s="17"/>
      <c r="BE20" s="212"/>
      <c r="BS20" s="14" t="s">
        <v>30</v>
      </c>
    </row>
    <row r="21" spans="1:71" s="1" customFormat="1" ht="6.95" customHeight="1" x14ac:dyDescent="0.2">
      <c r="B21" s="17"/>
      <c r="AR21" s="17"/>
      <c r="BE21" s="212"/>
    </row>
    <row r="22" spans="1:71" s="1" customFormat="1" ht="12" customHeight="1" x14ac:dyDescent="0.2">
      <c r="B22" s="17"/>
      <c r="D22" s="24" t="s">
        <v>34</v>
      </c>
      <c r="AR22" s="17"/>
      <c r="BE22" s="212"/>
    </row>
    <row r="23" spans="1:71" s="1" customFormat="1" ht="16.5" customHeight="1" x14ac:dyDescent="0.2">
      <c r="B23" s="17"/>
      <c r="E23" s="218" t="s">
        <v>1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R23" s="17"/>
      <c r="BE23" s="212"/>
    </row>
    <row r="24" spans="1:71" s="1" customFormat="1" ht="6.95" customHeight="1" x14ac:dyDescent="0.2">
      <c r="B24" s="17"/>
      <c r="AR24" s="17"/>
      <c r="BE24" s="212"/>
    </row>
    <row r="25" spans="1:71" s="1" customFormat="1" ht="6.95" customHeight="1" x14ac:dyDescent="0.2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12"/>
    </row>
    <row r="26" spans="1:71" s="2" customFormat="1" ht="25.9" customHeight="1" x14ac:dyDescent="0.2">
      <c r="A26" s="29"/>
      <c r="B26" s="30"/>
      <c r="C26" s="29"/>
      <c r="D26" s="31" t="s">
        <v>35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2">
        <f>ROUND(AG94,2)</f>
        <v>0</v>
      </c>
      <c r="AL26" s="203"/>
      <c r="AM26" s="203"/>
      <c r="AN26" s="203"/>
      <c r="AO26" s="203"/>
      <c r="AP26" s="29"/>
      <c r="AQ26" s="29"/>
      <c r="AR26" s="30"/>
      <c r="BE26" s="212"/>
    </row>
    <row r="27" spans="1:71" s="2" customFormat="1" ht="6.95" customHeight="1" x14ac:dyDescent="0.2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12"/>
    </row>
    <row r="28" spans="1:71" s="2" customFormat="1" ht="12.75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04" t="s">
        <v>36</v>
      </c>
      <c r="M28" s="204"/>
      <c r="N28" s="204"/>
      <c r="O28" s="204"/>
      <c r="P28" s="204"/>
      <c r="Q28" s="29"/>
      <c r="R28" s="29"/>
      <c r="S28" s="29"/>
      <c r="T28" s="29"/>
      <c r="U28" s="29"/>
      <c r="V28" s="29"/>
      <c r="W28" s="204" t="s">
        <v>37</v>
      </c>
      <c r="X28" s="204"/>
      <c r="Y28" s="204"/>
      <c r="Z28" s="204"/>
      <c r="AA28" s="204"/>
      <c r="AB28" s="204"/>
      <c r="AC28" s="204"/>
      <c r="AD28" s="204"/>
      <c r="AE28" s="204"/>
      <c r="AF28" s="29"/>
      <c r="AG28" s="29"/>
      <c r="AH28" s="29"/>
      <c r="AI28" s="29"/>
      <c r="AJ28" s="29"/>
      <c r="AK28" s="204" t="s">
        <v>38</v>
      </c>
      <c r="AL28" s="204"/>
      <c r="AM28" s="204"/>
      <c r="AN28" s="204"/>
      <c r="AO28" s="204"/>
      <c r="AP28" s="29"/>
      <c r="AQ28" s="29"/>
      <c r="AR28" s="30"/>
      <c r="BE28" s="212"/>
    </row>
    <row r="29" spans="1:71" s="3" customFormat="1" ht="14.45" customHeight="1" x14ac:dyDescent="0.2">
      <c r="B29" s="34"/>
      <c r="D29" s="24" t="s">
        <v>39</v>
      </c>
      <c r="F29" s="24" t="s">
        <v>40</v>
      </c>
      <c r="L29" s="198">
        <v>0.2</v>
      </c>
      <c r="M29" s="197"/>
      <c r="N29" s="197"/>
      <c r="O29" s="197"/>
      <c r="P29" s="197"/>
      <c r="W29" s="196">
        <f>ROUND(AZ94, 2)</f>
        <v>0</v>
      </c>
      <c r="X29" s="197"/>
      <c r="Y29" s="197"/>
      <c r="Z29" s="197"/>
      <c r="AA29" s="197"/>
      <c r="AB29" s="197"/>
      <c r="AC29" s="197"/>
      <c r="AD29" s="197"/>
      <c r="AE29" s="197"/>
      <c r="AK29" s="196">
        <f>ROUND(AV94, 2)</f>
        <v>0</v>
      </c>
      <c r="AL29" s="197"/>
      <c r="AM29" s="197"/>
      <c r="AN29" s="197"/>
      <c r="AO29" s="197"/>
      <c r="AR29" s="34"/>
      <c r="BE29" s="213"/>
    </row>
    <row r="30" spans="1:71" s="3" customFormat="1" ht="14.45" customHeight="1" x14ac:dyDescent="0.2">
      <c r="B30" s="34"/>
      <c r="F30" s="24" t="s">
        <v>41</v>
      </c>
      <c r="L30" s="198">
        <v>0.2</v>
      </c>
      <c r="M30" s="197"/>
      <c r="N30" s="197"/>
      <c r="O30" s="197"/>
      <c r="P30" s="197"/>
      <c r="W30" s="196">
        <f>ROUND(BA94, 2)</f>
        <v>0</v>
      </c>
      <c r="X30" s="197"/>
      <c r="Y30" s="197"/>
      <c r="Z30" s="197"/>
      <c r="AA30" s="197"/>
      <c r="AB30" s="197"/>
      <c r="AC30" s="197"/>
      <c r="AD30" s="197"/>
      <c r="AE30" s="197"/>
      <c r="AK30" s="196">
        <f>ROUND(AW94, 2)</f>
        <v>0</v>
      </c>
      <c r="AL30" s="197"/>
      <c r="AM30" s="197"/>
      <c r="AN30" s="197"/>
      <c r="AO30" s="197"/>
      <c r="AR30" s="34"/>
      <c r="BE30" s="213"/>
    </row>
    <row r="31" spans="1:71" s="3" customFormat="1" ht="14.45" hidden="1" customHeight="1" x14ac:dyDescent="0.2">
      <c r="B31" s="34"/>
      <c r="F31" s="24" t="s">
        <v>42</v>
      </c>
      <c r="L31" s="198">
        <v>0.2</v>
      </c>
      <c r="M31" s="197"/>
      <c r="N31" s="197"/>
      <c r="O31" s="197"/>
      <c r="P31" s="197"/>
      <c r="W31" s="196">
        <f>ROUND(BB94, 2)</f>
        <v>0</v>
      </c>
      <c r="X31" s="197"/>
      <c r="Y31" s="197"/>
      <c r="Z31" s="197"/>
      <c r="AA31" s="197"/>
      <c r="AB31" s="197"/>
      <c r="AC31" s="197"/>
      <c r="AD31" s="197"/>
      <c r="AE31" s="197"/>
      <c r="AK31" s="196">
        <v>0</v>
      </c>
      <c r="AL31" s="197"/>
      <c r="AM31" s="197"/>
      <c r="AN31" s="197"/>
      <c r="AO31" s="197"/>
      <c r="AR31" s="34"/>
      <c r="BE31" s="213"/>
    </row>
    <row r="32" spans="1:71" s="3" customFormat="1" ht="14.45" hidden="1" customHeight="1" x14ac:dyDescent="0.2">
      <c r="B32" s="34"/>
      <c r="F32" s="24" t="s">
        <v>43</v>
      </c>
      <c r="L32" s="198">
        <v>0.2</v>
      </c>
      <c r="M32" s="197"/>
      <c r="N32" s="197"/>
      <c r="O32" s="197"/>
      <c r="P32" s="197"/>
      <c r="W32" s="196">
        <f>ROUND(BC94, 2)</f>
        <v>0</v>
      </c>
      <c r="X32" s="197"/>
      <c r="Y32" s="197"/>
      <c r="Z32" s="197"/>
      <c r="AA32" s="197"/>
      <c r="AB32" s="197"/>
      <c r="AC32" s="197"/>
      <c r="AD32" s="197"/>
      <c r="AE32" s="197"/>
      <c r="AK32" s="196">
        <v>0</v>
      </c>
      <c r="AL32" s="197"/>
      <c r="AM32" s="197"/>
      <c r="AN32" s="197"/>
      <c r="AO32" s="197"/>
      <c r="AR32" s="34"/>
      <c r="BE32" s="213"/>
    </row>
    <row r="33" spans="1:57" s="3" customFormat="1" ht="14.45" hidden="1" customHeight="1" x14ac:dyDescent="0.2">
      <c r="B33" s="34"/>
      <c r="F33" s="24" t="s">
        <v>44</v>
      </c>
      <c r="L33" s="198">
        <v>0</v>
      </c>
      <c r="M33" s="197"/>
      <c r="N33" s="197"/>
      <c r="O33" s="197"/>
      <c r="P33" s="197"/>
      <c r="W33" s="196">
        <f>ROUND(BD94, 2)</f>
        <v>0</v>
      </c>
      <c r="X33" s="197"/>
      <c r="Y33" s="197"/>
      <c r="Z33" s="197"/>
      <c r="AA33" s="197"/>
      <c r="AB33" s="197"/>
      <c r="AC33" s="197"/>
      <c r="AD33" s="197"/>
      <c r="AE33" s="197"/>
      <c r="AK33" s="196">
        <v>0</v>
      </c>
      <c r="AL33" s="197"/>
      <c r="AM33" s="197"/>
      <c r="AN33" s="197"/>
      <c r="AO33" s="197"/>
      <c r="AR33" s="34"/>
      <c r="BE33" s="213"/>
    </row>
    <row r="34" spans="1:57" s="2" customFormat="1" ht="6.95" customHeight="1" x14ac:dyDescent="0.2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12"/>
    </row>
    <row r="35" spans="1:57" s="2" customFormat="1" ht="25.9" customHeight="1" x14ac:dyDescent="0.2">
      <c r="A35" s="29"/>
      <c r="B35" s="30"/>
      <c r="C35" s="35"/>
      <c r="D35" s="36" t="s">
        <v>45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46</v>
      </c>
      <c r="U35" s="37"/>
      <c r="V35" s="37"/>
      <c r="W35" s="37"/>
      <c r="X35" s="210" t="s">
        <v>47</v>
      </c>
      <c r="Y35" s="208"/>
      <c r="Z35" s="208"/>
      <c r="AA35" s="208"/>
      <c r="AB35" s="208"/>
      <c r="AC35" s="37"/>
      <c r="AD35" s="37"/>
      <c r="AE35" s="37"/>
      <c r="AF35" s="37"/>
      <c r="AG35" s="37"/>
      <c r="AH35" s="37"/>
      <c r="AI35" s="37"/>
      <c r="AJ35" s="37"/>
      <c r="AK35" s="207">
        <f>SUM(AK26:AK33)</f>
        <v>0</v>
      </c>
      <c r="AL35" s="208"/>
      <c r="AM35" s="208"/>
      <c r="AN35" s="208"/>
      <c r="AO35" s="209"/>
      <c r="AP35" s="35"/>
      <c r="AQ35" s="35"/>
      <c r="AR35" s="30"/>
      <c r="BE35" s="29"/>
    </row>
    <row r="36" spans="1:57" s="2" customFormat="1" ht="6.95" customHeight="1" x14ac:dyDescent="0.2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 x14ac:dyDescent="0.2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 x14ac:dyDescent="0.2">
      <c r="B38" s="17"/>
      <c r="AR38" s="17"/>
    </row>
    <row r="39" spans="1:57" s="1" customFormat="1" ht="14.45" customHeight="1" x14ac:dyDescent="0.2">
      <c r="B39" s="17"/>
      <c r="AR39" s="17"/>
    </row>
    <row r="40" spans="1:57" s="1" customFormat="1" ht="14.45" customHeight="1" x14ac:dyDescent="0.2">
      <c r="B40" s="17"/>
      <c r="AR40" s="17"/>
    </row>
    <row r="41" spans="1:57" s="1" customFormat="1" ht="14.45" customHeight="1" x14ac:dyDescent="0.2">
      <c r="B41" s="17"/>
      <c r="AR41" s="17"/>
    </row>
    <row r="42" spans="1:57" s="1" customFormat="1" ht="14.45" customHeight="1" x14ac:dyDescent="0.2">
      <c r="B42" s="17"/>
      <c r="AR42" s="17"/>
    </row>
    <row r="43" spans="1:57" s="1" customFormat="1" ht="14.45" customHeight="1" x14ac:dyDescent="0.2">
      <c r="B43" s="17"/>
      <c r="AR43" s="17"/>
    </row>
    <row r="44" spans="1:57" s="1" customFormat="1" ht="14.45" customHeight="1" x14ac:dyDescent="0.2">
      <c r="B44" s="17"/>
      <c r="AR44" s="17"/>
    </row>
    <row r="45" spans="1:57" s="1" customFormat="1" ht="14.45" customHeight="1" x14ac:dyDescent="0.2">
      <c r="B45" s="17"/>
      <c r="AR45" s="17"/>
    </row>
    <row r="46" spans="1:57" s="1" customFormat="1" ht="14.45" customHeight="1" x14ac:dyDescent="0.2">
      <c r="B46" s="17"/>
      <c r="AR46" s="17"/>
    </row>
    <row r="47" spans="1:57" s="1" customFormat="1" ht="14.45" customHeight="1" x14ac:dyDescent="0.2">
      <c r="B47" s="17"/>
      <c r="AR47" s="17"/>
    </row>
    <row r="48" spans="1:57" s="1" customFormat="1" ht="14.45" customHeight="1" x14ac:dyDescent="0.2">
      <c r="B48" s="17"/>
      <c r="AR48" s="17"/>
    </row>
    <row r="49" spans="1:57" s="2" customFormat="1" ht="14.45" customHeight="1" x14ac:dyDescent="0.2">
      <c r="B49" s="39"/>
      <c r="D49" s="40" t="s">
        <v>48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49</v>
      </c>
      <c r="AI49" s="41"/>
      <c r="AJ49" s="41"/>
      <c r="AK49" s="41"/>
      <c r="AL49" s="41"/>
      <c r="AM49" s="41"/>
      <c r="AN49" s="41"/>
      <c r="AO49" s="41"/>
      <c r="AR49" s="39"/>
    </row>
    <row r="50" spans="1:57" x14ac:dyDescent="0.2">
      <c r="B50" s="17"/>
      <c r="AR50" s="17"/>
    </row>
    <row r="51" spans="1:57" x14ac:dyDescent="0.2">
      <c r="B51" s="17"/>
      <c r="AR51" s="17"/>
    </row>
    <row r="52" spans="1:57" x14ac:dyDescent="0.2">
      <c r="B52" s="17"/>
      <c r="AR52" s="17"/>
    </row>
    <row r="53" spans="1:57" x14ac:dyDescent="0.2">
      <c r="B53" s="17"/>
      <c r="AR53" s="17"/>
    </row>
    <row r="54" spans="1:57" x14ac:dyDescent="0.2">
      <c r="B54" s="17"/>
      <c r="AR54" s="17"/>
    </row>
    <row r="55" spans="1:57" x14ac:dyDescent="0.2">
      <c r="B55" s="17"/>
      <c r="AR55" s="17"/>
    </row>
    <row r="56" spans="1:57" x14ac:dyDescent="0.2">
      <c r="B56" s="17"/>
      <c r="AR56" s="17"/>
    </row>
    <row r="57" spans="1:57" x14ac:dyDescent="0.2">
      <c r="B57" s="17"/>
      <c r="AR57" s="17"/>
    </row>
    <row r="58" spans="1:57" x14ac:dyDescent="0.2">
      <c r="B58" s="17"/>
      <c r="AR58" s="17"/>
    </row>
    <row r="59" spans="1:57" x14ac:dyDescent="0.2">
      <c r="B59" s="17"/>
      <c r="AR59" s="17"/>
    </row>
    <row r="60" spans="1:57" s="2" customFormat="1" ht="12.75" x14ac:dyDescent="0.2">
      <c r="A60" s="29"/>
      <c r="B60" s="30"/>
      <c r="C60" s="29"/>
      <c r="D60" s="42" t="s">
        <v>50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51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50</v>
      </c>
      <c r="AI60" s="32"/>
      <c r="AJ60" s="32"/>
      <c r="AK60" s="32"/>
      <c r="AL60" s="32"/>
      <c r="AM60" s="42" t="s">
        <v>51</v>
      </c>
      <c r="AN60" s="32"/>
      <c r="AO60" s="32"/>
      <c r="AP60" s="29"/>
      <c r="AQ60" s="29"/>
      <c r="AR60" s="30"/>
      <c r="BE60" s="29"/>
    </row>
    <row r="61" spans="1:57" x14ac:dyDescent="0.2">
      <c r="B61" s="17"/>
      <c r="AR61" s="17"/>
    </row>
    <row r="62" spans="1:57" x14ac:dyDescent="0.2">
      <c r="B62" s="17"/>
      <c r="AR62" s="17"/>
    </row>
    <row r="63" spans="1:57" x14ac:dyDescent="0.2">
      <c r="B63" s="17"/>
      <c r="AR63" s="17"/>
    </row>
    <row r="64" spans="1:57" s="2" customFormat="1" ht="12.75" x14ac:dyDescent="0.2">
      <c r="A64" s="29"/>
      <c r="B64" s="30"/>
      <c r="C64" s="29"/>
      <c r="D64" s="40" t="s">
        <v>52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53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x14ac:dyDescent="0.2">
      <c r="B65" s="17"/>
      <c r="AR65" s="17"/>
    </row>
    <row r="66" spans="1:57" x14ac:dyDescent="0.2">
      <c r="B66" s="17"/>
      <c r="AR66" s="17"/>
    </row>
    <row r="67" spans="1:57" x14ac:dyDescent="0.2">
      <c r="B67" s="17"/>
      <c r="AR67" s="17"/>
    </row>
    <row r="68" spans="1:57" x14ac:dyDescent="0.2">
      <c r="B68" s="17"/>
      <c r="AR68" s="17"/>
    </row>
    <row r="69" spans="1:57" x14ac:dyDescent="0.2">
      <c r="B69" s="17"/>
      <c r="AR69" s="17"/>
    </row>
    <row r="70" spans="1:57" x14ac:dyDescent="0.2">
      <c r="B70" s="17"/>
      <c r="AR70" s="17"/>
    </row>
    <row r="71" spans="1:57" x14ac:dyDescent="0.2">
      <c r="B71" s="17"/>
      <c r="AR71" s="17"/>
    </row>
    <row r="72" spans="1:57" x14ac:dyDescent="0.2">
      <c r="B72" s="17"/>
      <c r="AR72" s="17"/>
    </row>
    <row r="73" spans="1:57" x14ac:dyDescent="0.2">
      <c r="B73" s="17"/>
      <c r="AI73" s="179"/>
      <c r="AR73" s="17"/>
    </row>
    <row r="74" spans="1:57" x14ac:dyDescent="0.2">
      <c r="B74" s="17"/>
      <c r="AR74" s="17"/>
    </row>
    <row r="75" spans="1:57" s="2" customFormat="1" ht="12.75" x14ac:dyDescent="0.2">
      <c r="A75" s="29"/>
      <c r="B75" s="30"/>
      <c r="C75" s="29"/>
      <c r="D75" s="42" t="s">
        <v>50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51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50</v>
      </c>
      <c r="AI75" s="32"/>
      <c r="AJ75" s="32"/>
      <c r="AK75" s="32"/>
      <c r="AL75" s="32"/>
      <c r="AM75" s="42" t="s">
        <v>51</v>
      </c>
      <c r="AN75" s="32"/>
      <c r="AO75" s="32"/>
      <c r="AP75" s="29"/>
      <c r="AQ75" s="29"/>
      <c r="AR75" s="30"/>
      <c r="BE75" s="29"/>
    </row>
    <row r="76" spans="1:57" s="2" customFormat="1" x14ac:dyDescent="0.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 x14ac:dyDescent="0.2">
      <c r="A82" s="29"/>
      <c r="B82" s="30"/>
      <c r="C82" s="18" t="s">
        <v>54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 x14ac:dyDescent="0.2">
      <c r="B84" s="48"/>
      <c r="C84" s="24" t="s">
        <v>11</v>
      </c>
      <c r="L84" s="4" t="str">
        <f>K5</f>
        <v>2020-138</v>
      </c>
      <c r="AR84" s="48"/>
    </row>
    <row r="85" spans="1:91" s="5" customFormat="1" ht="36.950000000000003" customHeight="1" x14ac:dyDescent="0.2">
      <c r="B85" s="49"/>
      <c r="C85" s="50" t="s">
        <v>14</v>
      </c>
      <c r="L85" s="199" t="str">
        <f>K6</f>
        <v>AUTOBUSOVÉ ZASTÁVKY</v>
      </c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R85" s="49"/>
    </row>
    <row r="86" spans="1:91" s="2" customFormat="1" ht="6.95" customHeight="1" x14ac:dyDescent="0.2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 x14ac:dyDescent="0.2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K.Ú. NEDOŽERY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201" t="str">
        <f>IF(AN8= "","",AN8)</f>
        <v>7. 12. 2020</v>
      </c>
      <c r="AN87" s="201"/>
      <c r="AO87" s="29"/>
      <c r="AP87" s="29"/>
      <c r="AQ87" s="29"/>
      <c r="AR87" s="30"/>
      <c r="BE87" s="29"/>
    </row>
    <row r="88" spans="1:91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40.15" customHeight="1" x14ac:dyDescent="0.2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OBEC NEDOŽERY-BREZANY, DRUŽSTEVNÁ 367, 972 12 N-B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184" t="str">
        <f>IF(E17="","",E17)</f>
        <v xml:space="preserve">STATIC CONSULTING s.r.o., BREZIANSKA 665/7 972 12 </v>
      </c>
      <c r="AN89" s="185"/>
      <c r="AO89" s="185"/>
      <c r="AP89" s="185"/>
      <c r="AQ89" s="29"/>
      <c r="AR89" s="30"/>
      <c r="AS89" s="180" t="s">
        <v>55</v>
      </c>
      <c r="AT89" s="181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 x14ac:dyDescent="0.2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32</v>
      </c>
      <c r="AJ90" s="29"/>
      <c r="AK90" s="29"/>
      <c r="AL90" s="29"/>
      <c r="AM90" s="184" t="str">
        <f>IF(E20="","",E20)</f>
        <v xml:space="preserve"> </v>
      </c>
      <c r="AN90" s="185"/>
      <c r="AO90" s="185"/>
      <c r="AP90" s="185"/>
      <c r="AQ90" s="29"/>
      <c r="AR90" s="30"/>
      <c r="AS90" s="182"/>
      <c r="AT90" s="183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 x14ac:dyDescent="0.2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82"/>
      <c r="AT91" s="183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 x14ac:dyDescent="0.2">
      <c r="A92" s="29"/>
      <c r="B92" s="30"/>
      <c r="C92" s="186" t="s">
        <v>56</v>
      </c>
      <c r="D92" s="187"/>
      <c r="E92" s="187"/>
      <c r="F92" s="187"/>
      <c r="G92" s="187"/>
      <c r="H92" s="57"/>
      <c r="I92" s="189" t="s">
        <v>57</v>
      </c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8" t="s">
        <v>58</v>
      </c>
      <c r="AH92" s="187"/>
      <c r="AI92" s="187"/>
      <c r="AJ92" s="187"/>
      <c r="AK92" s="187"/>
      <c r="AL92" s="187"/>
      <c r="AM92" s="187"/>
      <c r="AN92" s="189" t="s">
        <v>59</v>
      </c>
      <c r="AO92" s="187"/>
      <c r="AP92" s="190"/>
      <c r="AQ92" s="58" t="s">
        <v>60</v>
      </c>
      <c r="AR92" s="30"/>
      <c r="AS92" s="59" t="s">
        <v>61</v>
      </c>
      <c r="AT92" s="60" t="s">
        <v>62</v>
      </c>
      <c r="AU92" s="60" t="s">
        <v>63</v>
      </c>
      <c r="AV92" s="60" t="s">
        <v>64</v>
      </c>
      <c r="AW92" s="60" t="s">
        <v>65</v>
      </c>
      <c r="AX92" s="60" t="s">
        <v>66</v>
      </c>
      <c r="AY92" s="60" t="s">
        <v>67</v>
      </c>
      <c r="AZ92" s="60" t="s">
        <v>68</v>
      </c>
      <c r="BA92" s="60" t="s">
        <v>69</v>
      </c>
      <c r="BB92" s="60" t="s">
        <v>70</v>
      </c>
      <c r="BC92" s="60" t="s">
        <v>71</v>
      </c>
      <c r="BD92" s="61" t="s">
        <v>72</v>
      </c>
      <c r="BE92" s="29"/>
    </row>
    <row r="93" spans="1:91" s="2" customFormat="1" ht="10.9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 x14ac:dyDescent="0.2">
      <c r="B94" s="65"/>
      <c r="C94" s="66" t="s">
        <v>73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94">
        <f>ROUND(SUM(AG95:AG98),2)</f>
        <v>0</v>
      </c>
      <c r="AH94" s="194"/>
      <c r="AI94" s="194"/>
      <c r="AJ94" s="194"/>
      <c r="AK94" s="194"/>
      <c r="AL94" s="194"/>
      <c r="AM94" s="194"/>
      <c r="AN94" s="195">
        <f t="shared" ref="AN94:AN98" si="0">SUM(AG94,AT94)</f>
        <v>0</v>
      </c>
      <c r="AO94" s="195"/>
      <c r="AP94" s="195"/>
      <c r="AQ94" s="69" t="s">
        <v>1</v>
      </c>
      <c r="AR94" s="65"/>
      <c r="AS94" s="70">
        <f>ROUND(SUM(AS95:AS98),2)</f>
        <v>0</v>
      </c>
      <c r="AT94" s="71">
        <f t="shared" ref="AT94:AT98" si="1">ROUND(SUM(AV94:AW94),2)</f>
        <v>0</v>
      </c>
      <c r="AU94" s="72">
        <f>ROUND(SUM(AU95:AU98),5)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ROUND(SUM(AZ95:AZ98),2)</f>
        <v>0</v>
      </c>
      <c r="BA94" s="71">
        <f>ROUND(SUM(BA95:BA98),2)</f>
        <v>0</v>
      </c>
      <c r="BB94" s="71">
        <f>ROUND(SUM(BB95:BB98),2)</f>
        <v>0</v>
      </c>
      <c r="BC94" s="71">
        <f>ROUND(SUM(BC95:BC98),2)</f>
        <v>0</v>
      </c>
      <c r="BD94" s="73">
        <f>ROUND(SUM(BD95:BD98),2)</f>
        <v>0</v>
      </c>
      <c r="BS94" s="74" t="s">
        <v>74</v>
      </c>
      <c r="BT94" s="74" t="s">
        <v>75</v>
      </c>
      <c r="BU94" s="75" t="s">
        <v>76</v>
      </c>
      <c r="BV94" s="74" t="s">
        <v>77</v>
      </c>
      <c r="BW94" s="74" t="s">
        <v>4</v>
      </c>
      <c r="BX94" s="74" t="s">
        <v>78</v>
      </c>
      <c r="CL94" s="74" t="s">
        <v>1</v>
      </c>
    </row>
    <row r="95" spans="1:91" s="7" customFormat="1" ht="24.75" customHeight="1" x14ac:dyDescent="0.2">
      <c r="A95" s="76" t="s">
        <v>79</v>
      </c>
      <c r="B95" s="77"/>
      <c r="C95" s="78"/>
      <c r="D95" s="191" t="s">
        <v>80</v>
      </c>
      <c r="E95" s="191"/>
      <c r="F95" s="191"/>
      <c r="G95" s="191"/>
      <c r="H95" s="191"/>
      <c r="I95" s="79"/>
      <c r="J95" s="191" t="s">
        <v>81</v>
      </c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2">
        <f>'01 - SO 01 - AUTOBUSOVÁ Z...'!J30</f>
        <v>0</v>
      </c>
      <c r="AH95" s="193"/>
      <c r="AI95" s="193"/>
      <c r="AJ95" s="193"/>
      <c r="AK95" s="193"/>
      <c r="AL95" s="193"/>
      <c r="AM95" s="193"/>
      <c r="AN95" s="192">
        <f t="shared" si="0"/>
        <v>0</v>
      </c>
      <c r="AO95" s="193"/>
      <c r="AP95" s="193"/>
      <c r="AQ95" s="80" t="s">
        <v>82</v>
      </c>
      <c r="AR95" s="77"/>
      <c r="AS95" s="81">
        <v>0</v>
      </c>
      <c r="AT95" s="82">
        <f t="shared" si="1"/>
        <v>0</v>
      </c>
      <c r="AU95" s="83">
        <f>'01 - SO 01 - AUTOBUSOVÁ Z...'!P124</f>
        <v>0</v>
      </c>
      <c r="AV95" s="82">
        <f>'01 - SO 01 - AUTOBUSOVÁ Z...'!J33</f>
        <v>0</v>
      </c>
      <c r="AW95" s="82">
        <f>'01 - SO 01 - AUTOBUSOVÁ Z...'!J34</f>
        <v>0</v>
      </c>
      <c r="AX95" s="82">
        <f>'01 - SO 01 - AUTOBUSOVÁ Z...'!J35</f>
        <v>0</v>
      </c>
      <c r="AY95" s="82">
        <f>'01 - SO 01 - AUTOBUSOVÁ Z...'!J36</f>
        <v>0</v>
      </c>
      <c r="AZ95" s="82">
        <f>'01 - SO 01 - AUTOBUSOVÁ Z...'!F33</f>
        <v>0</v>
      </c>
      <c r="BA95" s="82">
        <f>'01 - SO 01 - AUTOBUSOVÁ Z...'!F34</f>
        <v>0</v>
      </c>
      <c r="BB95" s="82">
        <f>'01 - SO 01 - AUTOBUSOVÁ Z...'!F35</f>
        <v>0</v>
      </c>
      <c r="BC95" s="82">
        <f>'01 - SO 01 - AUTOBUSOVÁ Z...'!F36</f>
        <v>0</v>
      </c>
      <c r="BD95" s="84">
        <f>'01 - SO 01 - AUTOBUSOVÁ Z...'!F37</f>
        <v>0</v>
      </c>
      <c r="BT95" s="85" t="s">
        <v>83</v>
      </c>
      <c r="BV95" s="85" t="s">
        <v>77</v>
      </c>
      <c r="BW95" s="85" t="s">
        <v>84</v>
      </c>
      <c r="BX95" s="85" t="s">
        <v>4</v>
      </c>
      <c r="CL95" s="85" t="s">
        <v>1</v>
      </c>
      <c r="CM95" s="85" t="s">
        <v>75</v>
      </c>
    </row>
    <row r="96" spans="1:91" s="7" customFormat="1" ht="24.75" customHeight="1" x14ac:dyDescent="0.2">
      <c r="A96" s="76" t="s">
        <v>79</v>
      </c>
      <c r="B96" s="77"/>
      <c r="C96" s="78"/>
      <c r="D96" s="191" t="s">
        <v>85</v>
      </c>
      <c r="E96" s="191"/>
      <c r="F96" s="191"/>
      <c r="G96" s="191"/>
      <c r="H96" s="191"/>
      <c r="I96" s="79"/>
      <c r="J96" s="191" t="s">
        <v>86</v>
      </c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2">
        <f>'02 - SO 02 - AUTOBUSOVÁ Z...'!J30</f>
        <v>0</v>
      </c>
      <c r="AH96" s="193"/>
      <c r="AI96" s="193"/>
      <c r="AJ96" s="193"/>
      <c r="AK96" s="193"/>
      <c r="AL96" s="193"/>
      <c r="AM96" s="193"/>
      <c r="AN96" s="192">
        <f t="shared" si="0"/>
        <v>0</v>
      </c>
      <c r="AO96" s="193"/>
      <c r="AP96" s="193"/>
      <c r="AQ96" s="80" t="s">
        <v>82</v>
      </c>
      <c r="AR96" s="77"/>
      <c r="AS96" s="81">
        <v>0</v>
      </c>
      <c r="AT96" s="82">
        <f t="shared" si="1"/>
        <v>0</v>
      </c>
      <c r="AU96" s="83">
        <f>'02 - SO 02 - AUTOBUSOVÁ Z...'!P124</f>
        <v>0</v>
      </c>
      <c r="AV96" s="82">
        <f>'02 - SO 02 - AUTOBUSOVÁ Z...'!J33</f>
        <v>0</v>
      </c>
      <c r="AW96" s="82">
        <f>'02 - SO 02 - AUTOBUSOVÁ Z...'!J34</f>
        <v>0</v>
      </c>
      <c r="AX96" s="82">
        <f>'02 - SO 02 - AUTOBUSOVÁ Z...'!J35</f>
        <v>0</v>
      </c>
      <c r="AY96" s="82">
        <f>'02 - SO 02 - AUTOBUSOVÁ Z...'!J36</f>
        <v>0</v>
      </c>
      <c r="AZ96" s="82">
        <f>'02 - SO 02 - AUTOBUSOVÁ Z...'!F33</f>
        <v>0</v>
      </c>
      <c r="BA96" s="82">
        <f>'02 - SO 02 - AUTOBUSOVÁ Z...'!F34</f>
        <v>0</v>
      </c>
      <c r="BB96" s="82">
        <f>'02 - SO 02 - AUTOBUSOVÁ Z...'!F35</f>
        <v>0</v>
      </c>
      <c r="BC96" s="82">
        <f>'02 - SO 02 - AUTOBUSOVÁ Z...'!F36</f>
        <v>0</v>
      </c>
      <c r="BD96" s="84">
        <f>'02 - SO 02 - AUTOBUSOVÁ Z...'!F37</f>
        <v>0</v>
      </c>
      <c r="BT96" s="85" t="s">
        <v>83</v>
      </c>
      <c r="BV96" s="85" t="s">
        <v>77</v>
      </c>
      <c r="BW96" s="85" t="s">
        <v>87</v>
      </c>
      <c r="BX96" s="85" t="s">
        <v>4</v>
      </c>
      <c r="CL96" s="85" t="s">
        <v>1</v>
      </c>
      <c r="CM96" s="85" t="s">
        <v>75</v>
      </c>
    </row>
    <row r="97" spans="1:91" s="7" customFormat="1" ht="24.75" customHeight="1" x14ac:dyDescent="0.2">
      <c r="A97" s="76" t="s">
        <v>79</v>
      </c>
      <c r="B97" s="77"/>
      <c r="C97" s="78"/>
      <c r="D97" s="191" t="s">
        <v>88</v>
      </c>
      <c r="E97" s="191"/>
      <c r="F97" s="191"/>
      <c r="G97" s="191"/>
      <c r="H97" s="191"/>
      <c r="I97" s="79"/>
      <c r="J97" s="191" t="s">
        <v>89</v>
      </c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2">
        <f>'03 - SO 03 - AUTOBUSOVÁ Z...'!J30</f>
        <v>0</v>
      </c>
      <c r="AH97" s="193"/>
      <c r="AI97" s="193"/>
      <c r="AJ97" s="193"/>
      <c r="AK97" s="193"/>
      <c r="AL97" s="193"/>
      <c r="AM97" s="193"/>
      <c r="AN97" s="192">
        <f t="shared" si="0"/>
        <v>0</v>
      </c>
      <c r="AO97" s="193"/>
      <c r="AP97" s="193"/>
      <c r="AQ97" s="80" t="s">
        <v>82</v>
      </c>
      <c r="AR97" s="77"/>
      <c r="AS97" s="81">
        <v>0</v>
      </c>
      <c r="AT97" s="82">
        <f t="shared" si="1"/>
        <v>0</v>
      </c>
      <c r="AU97" s="83">
        <f>'03 - SO 03 - AUTOBUSOVÁ Z...'!P124</f>
        <v>0</v>
      </c>
      <c r="AV97" s="82">
        <f>'03 - SO 03 - AUTOBUSOVÁ Z...'!J33</f>
        <v>0</v>
      </c>
      <c r="AW97" s="82">
        <f>'03 - SO 03 - AUTOBUSOVÁ Z...'!J34</f>
        <v>0</v>
      </c>
      <c r="AX97" s="82">
        <f>'03 - SO 03 - AUTOBUSOVÁ Z...'!J35</f>
        <v>0</v>
      </c>
      <c r="AY97" s="82">
        <f>'03 - SO 03 - AUTOBUSOVÁ Z...'!J36</f>
        <v>0</v>
      </c>
      <c r="AZ97" s="82">
        <f>'03 - SO 03 - AUTOBUSOVÁ Z...'!F33</f>
        <v>0</v>
      </c>
      <c r="BA97" s="82">
        <f>'03 - SO 03 - AUTOBUSOVÁ Z...'!F34</f>
        <v>0</v>
      </c>
      <c r="BB97" s="82">
        <f>'03 - SO 03 - AUTOBUSOVÁ Z...'!F35</f>
        <v>0</v>
      </c>
      <c r="BC97" s="82">
        <f>'03 - SO 03 - AUTOBUSOVÁ Z...'!F36</f>
        <v>0</v>
      </c>
      <c r="BD97" s="84">
        <f>'03 - SO 03 - AUTOBUSOVÁ Z...'!F37</f>
        <v>0</v>
      </c>
      <c r="BT97" s="85" t="s">
        <v>83</v>
      </c>
      <c r="BV97" s="85" t="s">
        <v>77</v>
      </c>
      <c r="BW97" s="85" t="s">
        <v>90</v>
      </c>
      <c r="BX97" s="85" t="s">
        <v>4</v>
      </c>
      <c r="CL97" s="85" t="s">
        <v>1</v>
      </c>
      <c r="CM97" s="85" t="s">
        <v>75</v>
      </c>
    </row>
    <row r="98" spans="1:91" s="7" customFormat="1" ht="24.75" customHeight="1" x14ac:dyDescent="0.2">
      <c r="A98" s="76" t="s">
        <v>79</v>
      </c>
      <c r="B98" s="77"/>
      <c r="C98" s="78"/>
      <c r="D98" s="191" t="s">
        <v>91</v>
      </c>
      <c r="E98" s="191"/>
      <c r="F98" s="191"/>
      <c r="G98" s="191"/>
      <c r="H98" s="191"/>
      <c r="I98" s="79"/>
      <c r="J98" s="191" t="s">
        <v>92</v>
      </c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2">
        <f>'05 - SO 05 - AUTOBUSOVÁ Z...'!J30</f>
        <v>0</v>
      </c>
      <c r="AH98" s="193"/>
      <c r="AI98" s="193"/>
      <c r="AJ98" s="193"/>
      <c r="AK98" s="193"/>
      <c r="AL98" s="193"/>
      <c r="AM98" s="193"/>
      <c r="AN98" s="192">
        <f t="shared" si="0"/>
        <v>0</v>
      </c>
      <c r="AO98" s="193"/>
      <c r="AP98" s="193"/>
      <c r="AQ98" s="80" t="s">
        <v>82</v>
      </c>
      <c r="AR98" s="77"/>
      <c r="AS98" s="86">
        <v>0</v>
      </c>
      <c r="AT98" s="87">
        <f t="shared" si="1"/>
        <v>0</v>
      </c>
      <c r="AU98" s="88">
        <f>'05 - SO 05 - AUTOBUSOVÁ Z...'!P124</f>
        <v>0</v>
      </c>
      <c r="AV98" s="87">
        <f>'05 - SO 05 - AUTOBUSOVÁ Z...'!J33</f>
        <v>0</v>
      </c>
      <c r="AW98" s="87">
        <f>'05 - SO 05 - AUTOBUSOVÁ Z...'!J34</f>
        <v>0</v>
      </c>
      <c r="AX98" s="87">
        <f>'05 - SO 05 - AUTOBUSOVÁ Z...'!J35</f>
        <v>0</v>
      </c>
      <c r="AY98" s="87">
        <f>'05 - SO 05 - AUTOBUSOVÁ Z...'!J36</f>
        <v>0</v>
      </c>
      <c r="AZ98" s="87">
        <f>'05 - SO 05 - AUTOBUSOVÁ Z...'!F33</f>
        <v>0</v>
      </c>
      <c r="BA98" s="87">
        <f>'05 - SO 05 - AUTOBUSOVÁ Z...'!F34</f>
        <v>0</v>
      </c>
      <c r="BB98" s="87">
        <f>'05 - SO 05 - AUTOBUSOVÁ Z...'!F35</f>
        <v>0</v>
      </c>
      <c r="BC98" s="87">
        <f>'05 - SO 05 - AUTOBUSOVÁ Z...'!F36</f>
        <v>0</v>
      </c>
      <c r="BD98" s="89">
        <f>'05 - SO 05 - AUTOBUSOVÁ Z...'!F37</f>
        <v>0</v>
      </c>
      <c r="BT98" s="85" t="s">
        <v>83</v>
      </c>
      <c r="BV98" s="85" t="s">
        <v>77</v>
      </c>
      <c r="BW98" s="85" t="s">
        <v>93</v>
      </c>
      <c r="BX98" s="85" t="s">
        <v>4</v>
      </c>
      <c r="CL98" s="85" t="s">
        <v>1</v>
      </c>
      <c r="CM98" s="85" t="s">
        <v>75</v>
      </c>
    </row>
    <row r="99" spans="1:91" s="2" customFormat="1" ht="30" customHeight="1" x14ac:dyDescent="0.2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  <row r="100" spans="1:91" s="2" customFormat="1" ht="6.95" customHeight="1" x14ac:dyDescent="0.2">
      <c r="A100" s="29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30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</sheetData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N98:AP98"/>
    <mergeCell ref="AG98:AM98"/>
    <mergeCell ref="D98:H98"/>
    <mergeCell ref="J98:AF98"/>
    <mergeCell ref="AK30:AO30"/>
    <mergeCell ref="L30:P30"/>
    <mergeCell ref="W30:AE30"/>
    <mergeCell ref="L31:P31"/>
    <mergeCell ref="J96:AF96"/>
    <mergeCell ref="L85:AO85"/>
    <mergeCell ref="AM87:AN87"/>
    <mergeCell ref="AM89:AP89"/>
    <mergeCell ref="D96:H96"/>
    <mergeCell ref="AG96:AM96"/>
    <mergeCell ref="AN96:AP96"/>
    <mergeCell ref="AN97:AP97"/>
    <mergeCell ref="D97:H97"/>
    <mergeCell ref="J97:AF97"/>
    <mergeCell ref="AG97:AM97"/>
    <mergeCell ref="D95:H95"/>
    <mergeCell ref="AG95:AM95"/>
    <mergeCell ref="J95:AF95"/>
    <mergeCell ref="AN95:AP95"/>
    <mergeCell ref="AG94:AM94"/>
    <mergeCell ref="AN94:AP94"/>
    <mergeCell ref="AS89:AT91"/>
    <mergeCell ref="AM90:AP90"/>
    <mergeCell ref="C92:G92"/>
    <mergeCell ref="AG92:AM92"/>
    <mergeCell ref="I92:AF92"/>
    <mergeCell ref="AN92:AP92"/>
  </mergeCells>
  <hyperlinks>
    <hyperlink ref="A95" location="'01 - SO 01 - AUTOBUSOVÁ Z...'!C2" display="/" xr:uid="{00000000-0004-0000-0000-000000000000}"/>
    <hyperlink ref="A96" location="'02 - SO 02 - AUTOBUSOVÁ Z...'!C2" display="/" xr:uid="{00000000-0004-0000-0000-000001000000}"/>
    <hyperlink ref="A97" location="'03 - SO 03 - AUTOBUSOVÁ Z...'!C2" display="/" xr:uid="{00000000-0004-0000-0000-000002000000}"/>
    <hyperlink ref="A98" location="'05 - SO 05 - AUTOBUSOVÁ Z...'!C2" display="/" xr:uid="{00000000-0004-0000-0000-000004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62"/>
  <sheetViews>
    <sheetView showGridLines="0" topLeftCell="A53" workbookViewId="0">
      <selection activeCell="H72" sqref="H72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84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 x14ac:dyDescent="0.2">
      <c r="B4" s="17"/>
      <c r="D4" s="18" t="s">
        <v>94</v>
      </c>
      <c r="L4" s="17"/>
      <c r="M4" s="90" t="s">
        <v>9</v>
      </c>
      <c r="AT4" s="14" t="s">
        <v>3</v>
      </c>
    </row>
    <row r="5" spans="1:46" s="1" customFormat="1" ht="6.95" customHeight="1" x14ac:dyDescent="0.2">
      <c r="B5" s="17"/>
      <c r="L5" s="17"/>
    </row>
    <row r="6" spans="1:46" s="1" customFormat="1" ht="12" customHeight="1" x14ac:dyDescent="0.2">
      <c r="B6" s="17"/>
      <c r="D6" s="24" t="s">
        <v>14</v>
      </c>
      <c r="L6" s="17"/>
    </row>
    <row r="7" spans="1:46" s="1" customFormat="1" ht="16.5" customHeight="1" x14ac:dyDescent="0.2">
      <c r="B7" s="17"/>
      <c r="E7" s="220" t="str">
        <f>'Rekapitulácia stavby'!K6</f>
        <v>AUTOBUSOVÉ ZASTÁVKY</v>
      </c>
      <c r="F7" s="221"/>
      <c r="G7" s="221"/>
      <c r="H7" s="221"/>
      <c r="L7" s="17"/>
    </row>
    <row r="8" spans="1:46" s="2" customFormat="1" ht="12" customHeight="1" x14ac:dyDescent="0.2">
      <c r="A8" s="29"/>
      <c r="B8" s="30"/>
      <c r="C8" s="29"/>
      <c r="D8" s="24" t="s">
        <v>95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 x14ac:dyDescent="0.2">
      <c r="A9" s="29"/>
      <c r="B9" s="30"/>
      <c r="C9" s="29"/>
      <c r="D9" s="29"/>
      <c r="E9" s="199" t="s">
        <v>96</v>
      </c>
      <c r="F9" s="219"/>
      <c r="G9" s="219"/>
      <c r="H9" s="219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4" t="s">
        <v>18</v>
      </c>
      <c r="E12" s="29"/>
      <c r="F12" s="22" t="s">
        <v>97</v>
      </c>
      <c r="G12" s="29"/>
      <c r="H12" s="29"/>
      <c r="I12" s="24" t="s">
        <v>20</v>
      </c>
      <c r="J12" s="52" t="str">
        <f>'Rekapitulácia stavby'!AN8</f>
        <v>7. 12. 2020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 x14ac:dyDescent="0.2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222" t="str">
        <f>'Rekapitulácia stavby'!E14</f>
        <v>Vyplň údaj</v>
      </c>
      <c r="F18" s="214"/>
      <c r="G18" s="214"/>
      <c r="H18" s="214"/>
      <c r="I18" s="24" t="s">
        <v>25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2" t="s">
        <v>98</v>
      </c>
      <c r="F21" s="29"/>
      <c r="G21" s="29"/>
      <c r="H21" s="29"/>
      <c r="I21" s="24" t="s">
        <v>25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2" t="s">
        <v>99</v>
      </c>
      <c r="F24" s="29"/>
      <c r="G24" s="29"/>
      <c r="H24" s="29"/>
      <c r="I24" s="24" t="s">
        <v>25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4" t="s">
        <v>34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91"/>
      <c r="B27" s="92"/>
      <c r="C27" s="91"/>
      <c r="D27" s="91"/>
      <c r="E27" s="218" t="s">
        <v>1</v>
      </c>
      <c r="F27" s="218"/>
      <c r="G27" s="218"/>
      <c r="H27" s="21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x14ac:dyDescent="0.2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x14ac:dyDescent="0.2">
      <c r="A30" s="29"/>
      <c r="B30" s="30"/>
      <c r="C30" s="29"/>
      <c r="D30" s="94" t="s">
        <v>35</v>
      </c>
      <c r="E30" s="29"/>
      <c r="F30" s="29"/>
      <c r="G30" s="29"/>
      <c r="H30" s="29"/>
      <c r="I30" s="29"/>
      <c r="J30" s="68">
        <f>ROUND(J124,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 x14ac:dyDescent="0.2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x14ac:dyDescent="0.2">
      <c r="A33" s="29"/>
      <c r="B33" s="30"/>
      <c r="C33" s="29"/>
      <c r="D33" s="95" t="s">
        <v>39</v>
      </c>
      <c r="E33" s="24" t="s">
        <v>40</v>
      </c>
      <c r="F33" s="96">
        <f>ROUND((SUM(BE124:BE161)),  2)</f>
        <v>0</v>
      </c>
      <c r="G33" s="29"/>
      <c r="H33" s="29"/>
      <c r="I33" s="97">
        <v>0.2</v>
      </c>
      <c r="J33" s="96">
        <f>ROUND(((SUM(BE124:BE161))*I33),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x14ac:dyDescent="0.2">
      <c r="A34" s="29"/>
      <c r="B34" s="30"/>
      <c r="C34" s="29"/>
      <c r="D34" s="29"/>
      <c r="E34" s="24" t="s">
        <v>41</v>
      </c>
      <c r="F34" s="96">
        <f>ROUND((SUM(BF124:BF161)),  2)</f>
        <v>0</v>
      </c>
      <c r="G34" s="29"/>
      <c r="H34" s="29"/>
      <c r="I34" s="97">
        <v>0.2</v>
      </c>
      <c r="J34" s="96">
        <f>ROUND(((SUM(BF124:BF161))*I34),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 x14ac:dyDescent="0.2">
      <c r="A35" s="29"/>
      <c r="B35" s="30"/>
      <c r="C35" s="29"/>
      <c r="D35" s="29"/>
      <c r="E35" s="24" t="s">
        <v>42</v>
      </c>
      <c r="F35" s="96">
        <f>ROUND((SUM(BG124:BG161)),  2)</f>
        <v>0</v>
      </c>
      <c r="G35" s="29"/>
      <c r="H35" s="29"/>
      <c r="I35" s="97">
        <v>0.2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 x14ac:dyDescent="0.2">
      <c r="A36" s="29"/>
      <c r="B36" s="30"/>
      <c r="C36" s="29"/>
      <c r="D36" s="29"/>
      <c r="E36" s="24" t="s">
        <v>43</v>
      </c>
      <c r="F36" s="96">
        <f>ROUND((SUM(BH124:BH161)),  2)</f>
        <v>0</v>
      </c>
      <c r="G36" s="29"/>
      <c r="H36" s="29"/>
      <c r="I36" s="97">
        <v>0.2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 x14ac:dyDescent="0.2">
      <c r="A37" s="29"/>
      <c r="B37" s="30"/>
      <c r="C37" s="29"/>
      <c r="D37" s="29"/>
      <c r="E37" s="24" t="s">
        <v>44</v>
      </c>
      <c r="F37" s="96">
        <f>ROUND((SUM(BI124:BI161)),  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x14ac:dyDescent="0.2">
      <c r="A39" s="29"/>
      <c r="B39" s="30"/>
      <c r="C39" s="98"/>
      <c r="D39" s="99" t="s">
        <v>45</v>
      </c>
      <c r="E39" s="57"/>
      <c r="F39" s="57"/>
      <c r="G39" s="100" t="s">
        <v>46</v>
      </c>
      <c r="H39" s="101" t="s">
        <v>47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 x14ac:dyDescent="0.2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 x14ac:dyDescent="0.2">
      <c r="B41" s="17"/>
      <c r="L41" s="17"/>
    </row>
    <row r="42" spans="1:31" s="1" customFormat="1" ht="14.45" customHeight="1" x14ac:dyDescent="0.2">
      <c r="B42" s="17"/>
      <c r="L42" s="17"/>
    </row>
    <row r="43" spans="1:31" s="1" customFormat="1" ht="14.45" customHeight="1" x14ac:dyDescent="0.2">
      <c r="B43" s="17"/>
      <c r="L43" s="17"/>
    </row>
    <row r="44" spans="1:31" s="1" customFormat="1" ht="14.45" customHeight="1" x14ac:dyDescent="0.2">
      <c r="B44" s="17"/>
      <c r="L44" s="17"/>
    </row>
    <row r="45" spans="1:31" s="1" customFormat="1" ht="14.45" customHeight="1" x14ac:dyDescent="0.2">
      <c r="B45" s="17"/>
      <c r="L45" s="17"/>
    </row>
    <row r="46" spans="1:31" s="1" customFormat="1" ht="14.45" customHeight="1" x14ac:dyDescent="0.2">
      <c r="B46" s="17"/>
      <c r="L46" s="17"/>
    </row>
    <row r="47" spans="1:31" s="1" customFormat="1" ht="14.45" customHeight="1" x14ac:dyDescent="0.2">
      <c r="B47" s="17"/>
      <c r="L47" s="17"/>
    </row>
    <row r="48" spans="1:31" s="1" customFormat="1" ht="14.45" customHeight="1" x14ac:dyDescent="0.2">
      <c r="B48" s="17"/>
      <c r="L48" s="17"/>
    </row>
    <row r="49" spans="1:31" s="1" customFormat="1" ht="14.45" customHeight="1" x14ac:dyDescent="0.2">
      <c r="B49" s="17"/>
      <c r="L49" s="17"/>
    </row>
    <row r="50" spans="1:31" s="2" customFormat="1" ht="14.45" customHeight="1" x14ac:dyDescent="0.2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9"/>
      <c r="B61" s="30"/>
      <c r="C61" s="29"/>
      <c r="D61" s="42" t="s">
        <v>50</v>
      </c>
      <c r="E61" s="32"/>
      <c r="F61" s="104" t="s">
        <v>51</v>
      </c>
      <c r="G61" s="42" t="s">
        <v>50</v>
      </c>
      <c r="H61" s="32"/>
      <c r="I61" s="32"/>
      <c r="J61" s="105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H72" s="179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9"/>
      <c r="B76" s="30"/>
      <c r="C76" s="29"/>
      <c r="D76" s="42" t="s">
        <v>50</v>
      </c>
      <c r="E76" s="32"/>
      <c r="F76" s="104" t="s">
        <v>51</v>
      </c>
      <c r="G76" s="42" t="s">
        <v>50</v>
      </c>
      <c r="H76" s="32"/>
      <c r="I76" s="32"/>
      <c r="J76" s="105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 x14ac:dyDescent="0.2">
      <c r="A82" s="29"/>
      <c r="B82" s="30"/>
      <c r="C82" s="18" t="s">
        <v>100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 x14ac:dyDescent="0.2">
      <c r="A85" s="29"/>
      <c r="B85" s="30"/>
      <c r="C85" s="29"/>
      <c r="D85" s="29"/>
      <c r="E85" s="220" t="str">
        <f>E7</f>
        <v>AUTOBUSOVÉ ZASTÁVKY</v>
      </c>
      <c r="F85" s="221"/>
      <c r="G85" s="221"/>
      <c r="H85" s="221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 x14ac:dyDescent="0.2">
      <c r="A86" s="29"/>
      <c r="B86" s="30"/>
      <c r="C86" s="24" t="s">
        <v>95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customHeight="1" x14ac:dyDescent="0.2">
      <c r="A87" s="29"/>
      <c r="B87" s="30"/>
      <c r="C87" s="29"/>
      <c r="D87" s="29"/>
      <c r="E87" s="199" t="str">
        <f>E9</f>
        <v>01 - SO 01 - AUTOBUSOVÁ ZASTÁVKA TYP 1 (CINTORÍN NEDOŽERY)</v>
      </c>
      <c r="F87" s="219"/>
      <c r="G87" s="219"/>
      <c r="H87" s="219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 x14ac:dyDescent="0.2">
      <c r="A89" s="29"/>
      <c r="B89" s="30"/>
      <c r="C89" s="24" t="s">
        <v>18</v>
      </c>
      <c r="D89" s="29"/>
      <c r="E89" s="29"/>
      <c r="F89" s="22" t="str">
        <f>F12</f>
        <v>K.Ú. NEDOŽERY, P.Č. C-KN 244</v>
      </c>
      <c r="G89" s="29"/>
      <c r="H89" s="29"/>
      <c r="I89" s="24" t="s">
        <v>20</v>
      </c>
      <c r="J89" s="52" t="str">
        <f>IF(J12="","",J12)</f>
        <v>7. 12. 2020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54.4" customHeight="1" x14ac:dyDescent="0.2">
      <c r="A91" s="29"/>
      <c r="B91" s="30"/>
      <c r="C91" s="24" t="s">
        <v>22</v>
      </c>
      <c r="D91" s="29"/>
      <c r="E91" s="29"/>
      <c r="F91" s="22" t="str">
        <f>E15</f>
        <v>OBEC NEDOŽERY-BREZANY, DRUŽSTEVNÁ 367, 972 12 N-B</v>
      </c>
      <c r="G91" s="29"/>
      <c r="H91" s="29"/>
      <c r="I91" s="24" t="s">
        <v>28</v>
      </c>
      <c r="J91" s="27" t="str">
        <f>E21</f>
        <v>STATIC CONSULTING s.r.o. BREZIANSKA 665/7 972 12 N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 x14ac:dyDescent="0.2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>I. Mokrý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 x14ac:dyDescent="0.2">
      <c r="A94" s="29"/>
      <c r="B94" s="30"/>
      <c r="C94" s="106" t="s">
        <v>101</v>
      </c>
      <c r="D94" s="98"/>
      <c r="E94" s="98"/>
      <c r="F94" s="98"/>
      <c r="G94" s="98"/>
      <c r="H94" s="98"/>
      <c r="I94" s="98"/>
      <c r="J94" s="107" t="s">
        <v>102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 x14ac:dyDescent="0.2">
      <c r="A96" s="29"/>
      <c r="B96" s="30"/>
      <c r="C96" s="108" t="s">
        <v>103</v>
      </c>
      <c r="D96" s="29"/>
      <c r="E96" s="29"/>
      <c r="F96" s="29"/>
      <c r="G96" s="29"/>
      <c r="H96" s="29"/>
      <c r="I96" s="29"/>
      <c r="J96" s="68">
        <f>J124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104</v>
      </c>
    </row>
    <row r="97" spans="1:31" s="9" customFormat="1" ht="24.95" customHeight="1" x14ac:dyDescent="0.2">
      <c r="B97" s="109"/>
      <c r="D97" s="110" t="s">
        <v>105</v>
      </c>
      <c r="E97" s="111"/>
      <c r="F97" s="111"/>
      <c r="G97" s="111"/>
      <c r="H97" s="111"/>
      <c r="I97" s="111"/>
      <c r="J97" s="112">
        <f>J125</f>
        <v>0</v>
      </c>
      <c r="L97" s="109"/>
    </row>
    <row r="98" spans="1:31" s="10" customFormat="1" ht="19.899999999999999" customHeight="1" x14ac:dyDescent="0.2">
      <c r="B98" s="113"/>
      <c r="D98" s="114" t="s">
        <v>106</v>
      </c>
      <c r="E98" s="115"/>
      <c r="F98" s="115"/>
      <c r="G98" s="115"/>
      <c r="H98" s="115"/>
      <c r="I98" s="115"/>
      <c r="J98" s="116">
        <f>J126</f>
        <v>0</v>
      </c>
      <c r="L98" s="113"/>
    </row>
    <row r="99" spans="1:31" s="10" customFormat="1" ht="19.899999999999999" customHeight="1" x14ac:dyDescent="0.2">
      <c r="B99" s="113"/>
      <c r="D99" s="114" t="s">
        <v>107</v>
      </c>
      <c r="E99" s="115"/>
      <c r="F99" s="115"/>
      <c r="G99" s="115"/>
      <c r="H99" s="115"/>
      <c r="I99" s="115"/>
      <c r="J99" s="116">
        <f>J137</f>
        <v>0</v>
      </c>
      <c r="L99" s="113"/>
    </row>
    <row r="100" spans="1:31" s="10" customFormat="1" ht="19.899999999999999" customHeight="1" x14ac:dyDescent="0.2">
      <c r="B100" s="113"/>
      <c r="D100" s="114" t="s">
        <v>108</v>
      </c>
      <c r="E100" s="115"/>
      <c r="F100" s="115"/>
      <c r="G100" s="115"/>
      <c r="H100" s="115"/>
      <c r="I100" s="115"/>
      <c r="J100" s="116">
        <f>J142</f>
        <v>0</v>
      </c>
      <c r="L100" s="113"/>
    </row>
    <row r="101" spans="1:31" s="10" customFormat="1" ht="19.899999999999999" customHeight="1" x14ac:dyDescent="0.2">
      <c r="B101" s="113"/>
      <c r="D101" s="114" t="s">
        <v>109</v>
      </c>
      <c r="E101" s="115"/>
      <c r="F101" s="115"/>
      <c r="G101" s="115"/>
      <c r="H101" s="115"/>
      <c r="I101" s="115"/>
      <c r="J101" s="116">
        <f>J148</f>
        <v>0</v>
      </c>
      <c r="L101" s="113"/>
    </row>
    <row r="102" spans="1:31" s="10" customFormat="1" ht="19.899999999999999" customHeight="1" x14ac:dyDescent="0.2">
      <c r="B102" s="113"/>
      <c r="D102" s="114" t="s">
        <v>110</v>
      </c>
      <c r="E102" s="115"/>
      <c r="F102" s="115"/>
      <c r="G102" s="115"/>
      <c r="H102" s="115"/>
      <c r="I102" s="115"/>
      <c r="J102" s="116">
        <f>J155</f>
        <v>0</v>
      </c>
      <c r="L102" s="113"/>
    </row>
    <row r="103" spans="1:31" s="9" customFormat="1" ht="24.95" customHeight="1" x14ac:dyDescent="0.2">
      <c r="B103" s="109"/>
      <c r="D103" s="110" t="s">
        <v>111</v>
      </c>
      <c r="E103" s="111"/>
      <c r="F103" s="111"/>
      <c r="G103" s="111"/>
      <c r="H103" s="111"/>
      <c r="I103" s="111"/>
      <c r="J103" s="112">
        <f>J157</f>
        <v>0</v>
      </c>
      <c r="L103" s="109"/>
    </row>
    <row r="104" spans="1:31" s="10" customFormat="1" ht="19.899999999999999" customHeight="1" x14ac:dyDescent="0.2">
      <c r="B104" s="113"/>
      <c r="D104" s="114" t="s">
        <v>112</v>
      </c>
      <c r="E104" s="115"/>
      <c r="F104" s="115"/>
      <c r="G104" s="115"/>
      <c r="H104" s="115"/>
      <c r="I104" s="115"/>
      <c r="J104" s="116">
        <f>J158</f>
        <v>0</v>
      </c>
      <c r="L104" s="113"/>
    </row>
    <row r="105" spans="1:31" s="2" customFormat="1" ht="21.75" customHeight="1" x14ac:dyDescent="0.2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 x14ac:dyDescent="0.2">
      <c r="A106" s="29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10" spans="1:31" s="2" customFormat="1" ht="6.95" customHeight="1" x14ac:dyDescent="0.2">
      <c r="A110" s="29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4.95" customHeight="1" x14ac:dyDescent="0.2">
      <c r="A111" s="29"/>
      <c r="B111" s="30"/>
      <c r="C111" s="18" t="s">
        <v>113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 x14ac:dyDescent="0.2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 x14ac:dyDescent="0.2">
      <c r="A113" s="29"/>
      <c r="B113" s="30"/>
      <c r="C113" s="24" t="s">
        <v>14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 x14ac:dyDescent="0.2">
      <c r="A114" s="29"/>
      <c r="B114" s="30"/>
      <c r="C114" s="29"/>
      <c r="D114" s="29"/>
      <c r="E114" s="220" t="str">
        <f>E7</f>
        <v>AUTOBUSOVÉ ZASTÁVKY</v>
      </c>
      <c r="F114" s="221"/>
      <c r="G114" s="221"/>
      <c r="H114" s="221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 x14ac:dyDescent="0.2">
      <c r="A115" s="29"/>
      <c r="B115" s="30"/>
      <c r="C115" s="24" t="s">
        <v>95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30" customHeight="1" x14ac:dyDescent="0.2">
      <c r="A116" s="29"/>
      <c r="B116" s="30"/>
      <c r="C116" s="29"/>
      <c r="D116" s="29"/>
      <c r="E116" s="199" t="str">
        <f>E9</f>
        <v>01 - SO 01 - AUTOBUSOVÁ ZASTÁVKA TYP 1 (CINTORÍN NEDOŽERY)</v>
      </c>
      <c r="F116" s="219"/>
      <c r="G116" s="219"/>
      <c r="H116" s="21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 x14ac:dyDescent="0.2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2" customHeight="1" x14ac:dyDescent="0.2">
      <c r="A118" s="29"/>
      <c r="B118" s="30"/>
      <c r="C118" s="24" t="s">
        <v>18</v>
      </c>
      <c r="D118" s="29"/>
      <c r="E118" s="29"/>
      <c r="F118" s="22" t="str">
        <f>F12</f>
        <v>K.Ú. NEDOŽERY, P.Č. C-KN 244</v>
      </c>
      <c r="G118" s="29"/>
      <c r="H118" s="29"/>
      <c r="I118" s="24" t="s">
        <v>20</v>
      </c>
      <c r="J118" s="52" t="str">
        <f>IF(J12="","",J12)</f>
        <v>7. 12. 2020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6.95" customHeight="1" x14ac:dyDescent="0.2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54.4" customHeight="1" x14ac:dyDescent="0.2">
      <c r="A120" s="29"/>
      <c r="B120" s="30"/>
      <c r="C120" s="24" t="s">
        <v>22</v>
      </c>
      <c r="D120" s="29"/>
      <c r="E120" s="29"/>
      <c r="F120" s="22" t="str">
        <f>E15</f>
        <v>OBEC NEDOŽERY-BREZANY, DRUŽSTEVNÁ 367, 972 12 N-B</v>
      </c>
      <c r="G120" s="29"/>
      <c r="H120" s="29"/>
      <c r="I120" s="24" t="s">
        <v>28</v>
      </c>
      <c r="J120" s="27" t="str">
        <f>E21</f>
        <v>STATIC CONSULTING s.r.o. BREZIANSKA 665/7 972 12 N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 x14ac:dyDescent="0.2">
      <c r="A121" s="29"/>
      <c r="B121" s="30"/>
      <c r="C121" s="24" t="s">
        <v>26</v>
      </c>
      <c r="D121" s="29"/>
      <c r="E121" s="29"/>
      <c r="F121" s="22" t="str">
        <f>IF(E18="","",E18)</f>
        <v>Vyplň údaj</v>
      </c>
      <c r="G121" s="29"/>
      <c r="H121" s="29"/>
      <c r="I121" s="24" t="s">
        <v>32</v>
      </c>
      <c r="J121" s="27" t="str">
        <f>E24</f>
        <v>I. Mokrý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0.35" customHeight="1" x14ac:dyDescent="0.2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11" customFormat="1" ht="29.25" customHeight="1" x14ac:dyDescent="0.2">
      <c r="A123" s="117"/>
      <c r="B123" s="118"/>
      <c r="C123" s="119" t="s">
        <v>114</v>
      </c>
      <c r="D123" s="120" t="s">
        <v>60</v>
      </c>
      <c r="E123" s="120" t="s">
        <v>56</v>
      </c>
      <c r="F123" s="120" t="s">
        <v>57</v>
      </c>
      <c r="G123" s="120" t="s">
        <v>115</v>
      </c>
      <c r="H123" s="120" t="s">
        <v>116</v>
      </c>
      <c r="I123" s="120" t="s">
        <v>117</v>
      </c>
      <c r="J123" s="121" t="s">
        <v>102</v>
      </c>
      <c r="K123" s="122" t="s">
        <v>118</v>
      </c>
      <c r="L123" s="123"/>
      <c r="M123" s="59" t="s">
        <v>1</v>
      </c>
      <c r="N123" s="60" t="s">
        <v>39</v>
      </c>
      <c r="O123" s="60" t="s">
        <v>119</v>
      </c>
      <c r="P123" s="60" t="s">
        <v>120</v>
      </c>
      <c r="Q123" s="60" t="s">
        <v>121</v>
      </c>
      <c r="R123" s="60" t="s">
        <v>122</v>
      </c>
      <c r="S123" s="60" t="s">
        <v>123</v>
      </c>
      <c r="T123" s="61" t="s">
        <v>124</v>
      </c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</row>
    <row r="124" spans="1:65" s="2" customFormat="1" ht="22.9" customHeight="1" x14ac:dyDescent="0.25">
      <c r="A124" s="29"/>
      <c r="B124" s="30"/>
      <c r="C124" s="66" t="s">
        <v>103</v>
      </c>
      <c r="D124" s="29"/>
      <c r="E124" s="29"/>
      <c r="F124" s="29"/>
      <c r="G124" s="29"/>
      <c r="H124" s="29"/>
      <c r="I124" s="29"/>
      <c r="J124" s="124">
        <f>BK124</f>
        <v>0</v>
      </c>
      <c r="K124" s="29"/>
      <c r="L124" s="30"/>
      <c r="M124" s="62"/>
      <c r="N124" s="53"/>
      <c r="O124" s="63"/>
      <c r="P124" s="125">
        <f>P125+P157</f>
        <v>0</v>
      </c>
      <c r="Q124" s="63"/>
      <c r="R124" s="125">
        <f>R125+R157</f>
        <v>15.156844057499999</v>
      </c>
      <c r="S124" s="63"/>
      <c r="T124" s="126">
        <f>T125+T157</f>
        <v>6.0478000000000005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4" t="s">
        <v>74</v>
      </c>
      <c r="AU124" s="14" t="s">
        <v>104</v>
      </c>
      <c r="BK124" s="127">
        <f>BK125+BK157</f>
        <v>0</v>
      </c>
    </row>
    <row r="125" spans="1:65" s="12" customFormat="1" ht="25.9" customHeight="1" x14ac:dyDescent="0.2">
      <c r="B125" s="128"/>
      <c r="D125" s="129" t="s">
        <v>74</v>
      </c>
      <c r="E125" s="130" t="s">
        <v>125</v>
      </c>
      <c r="F125" s="130" t="s">
        <v>126</v>
      </c>
      <c r="I125" s="131"/>
      <c r="J125" s="132">
        <f>BK125</f>
        <v>0</v>
      </c>
      <c r="L125" s="128"/>
      <c r="M125" s="133"/>
      <c r="N125" s="134"/>
      <c r="O125" s="134"/>
      <c r="P125" s="135">
        <f>P126+P137+P142+P148+P155</f>
        <v>0</v>
      </c>
      <c r="Q125" s="134"/>
      <c r="R125" s="135">
        <f>R126+R137+R142+R148+R155</f>
        <v>15.156744057499999</v>
      </c>
      <c r="S125" s="134"/>
      <c r="T125" s="136">
        <f>T126+T137+T142+T148+T155</f>
        <v>6.0468000000000002</v>
      </c>
      <c r="AR125" s="129" t="s">
        <v>83</v>
      </c>
      <c r="AT125" s="137" t="s">
        <v>74</v>
      </c>
      <c r="AU125" s="137" t="s">
        <v>75</v>
      </c>
      <c r="AY125" s="129" t="s">
        <v>127</v>
      </c>
      <c r="BK125" s="138">
        <f>BK126+BK137+BK142+BK148+BK155</f>
        <v>0</v>
      </c>
    </row>
    <row r="126" spans="1:65" s="12" customFormat="1" ht="22.9" customHeight="1" x14ac:dyDescent="0.2">
      <c r="B126" s="128"/>
      <c r="D126" s="129" t="s">
        <v>74</v>
      </c>
      <c r="E126" s="139" t="s">
        <v>83</v>
      </c>
      <c r="F126" s="139" t="s">
        <v>128</v>
      </c>
      <c r="I126" s="131"/>
      <c r="J126" s="140">
        <f>BK126</f>
        <v>0</v>
      </c>
      <c r="L126" s="128"/>
      <c r="M126" s="133"/>
      <c r="N126" s="134"/>
      <c r="O126" s="134"/>
      <c r="P126" s="135">
        <f>SUM(P127:P136)</f>
        <v>0</v>
      </c>
      <c r="Q126" s="134"/>
      <c r="R126" s="135">
        <f>SUM(R127:R136)</f>
        <v>0</v>
      </c>
      <c r="S126" s="134"/>
      <c r="T126" s="136">
        <f>SUM(T127:T136)</f>
        <v>6.0468000000000002</v>
      </c>
      <c r="AR126" s="129" t="s">
        <v>83</v>
      </c>
      <c r="AT126" s="137" t="s">
        <v>74</v>
      </c>
      <c r="AU126" s="137" t="s">
        <v>83</v>
      </c>
      <c r="AY126" s="129" t="s">
        <v>127</v>
      </c>
      <c r="BK126" s="138">
        <f>SUM(BK127:BK136)</f>
        <v>0</v>
      </c>
    </row>
    <row r="127" spans="1:65" s="2" customFormat="1" ht="21.75" customHeight="1" x14ac:dyDescent="0.2">
      <c r="A127" s="29"/>
      <c r="B127" s="141"/>
      <c r="C127" s="142" t="s">
        <v>83</v>
      </c>
      <c r="D127" s="142" t="s">
        <v>129</v>
      </c>
      <c r="E127" s="143" t="s">
        <v>130</v>
      </c>
      <c r="F127" s="144" t="s">
        <v>131</v>
      </c>
      <c r="G127" s="145" t="s">
        <v>132</v>
      </c>
      <c r="H127" s="146">
        <v>11.44</v>
      </c>
      <c r="I127" s="147"/>
      <c r="J127" s="146">
        <f t="shared" ref="J127:J136" si="0">ROUND(I127*H127,3)</f>
        <v>0</v>
      </c>
      <c r="K127" s="148"/>
      <c r="L127" s="30"/>
      <c r="M127" s="149" t="s">
        <v>1</v>
      </c>
      <c r="N127" s="150" t="s">
        <v>41</v>
      </c>
      <c r="O127" s="55"/>
      <c r="P127" s="151">
        <f t="shared" ref="P127:P136" si="1">O127*H127</f>
        <v>0</v>
      </c>
      <c r="Q127" s="151">
        <v>0</v>
      </c>
      <c r="R127" s="151">
        <f t="shared" ref="R127:R136" si="2">Q127*H127</f>
        <v>0</v>
      </c>
      <c r="S127" s="151">
        <v>0.26</v>
      </c>
      <c r="T127" s="152">
        <f t="shared" ref="T127:T136" si="3">S127*H127</f>
        <v>2.9744000000000002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3" t="s">
        <v>133</v>
      </c>
      <c r="AT127" s="153" t="s">
        <v>129</v>
      </c>
      <c r="AU127" s="153" t="s">
        <v>134</v>
      </c>
      <c r="AY127" s="14" t="s">
        <v>127</v>
      </c>
      <c r="BE127" s="154">
        <f t="shared" ref="BE127:BE136" si="4">IF(N127="základná",J127,0)</f>
        <v>0</v>
      </c>
      <c r="BF127" s="154">
        <f t="shared" ref="BF127:BF136" si="5">IF(N127="znížená",J127,0)</f>
        <v>0</v>
      </c>
      <c r="BG127" s="154">
        <f t="shared" ref="BG127:BG136" si="6">IF(N127="zákl. prenesená",J127,0)</f>
        <v>0</v>
      </c>
      <c r="BH127" s="154">
        <f t="shared" ref="BH127:BH136" si="7">IF(N127="zníž. prenesená",J127,0)</f>
        <v>0</v>
      </c>
      <c r="BI127" s="154">
        <f t="shared" ref="BI127:BI136" si="8">IF(N127="nulová",J127,0)</f>
        <v>0</v>
      </c>
      <c r="BJ127" s="14" t="s">
        <v>134</v>
      </c>
      <c r="BK127" s="155">
        <f t="shared" ref="BK127:BK136" si="9">ROUND(I127*H127,3)</f>
        <v>0</v>
      </c>
      <c r="BL127" s="14" t="s">
        <v>133</v>
      </c>
      <c r="BM127" s="153" t="s">
        <v>135</v>
      </c>
    </row>
    <row r="128" spans="1:65" s="2" customFormat="1" ht="33" customHeight="1" x14ac:dyDescent="0.2">
      <c r="A128" s="29"/>
      <c r="B128" s="141"/>
      <c r="C128" s="142" t="s">
        <v>134</v>
      </c>
      <c r="D128" s="142" t="s">
        <v>129</v>
      </c>
      <c r="E128" s="143" t="s">
        <v>136</v>
      </c>
      <c r="F128" s="144" t="s">
        <v>137</v>
      </c>
      <c r="G128" s="145" t="s">
        <v>132</v>
      </c>
      <c r="H128" s="146">
        <v>11.44</v>
      </c>
      <c r="I128" s="147"/>
      <c r="J128" s="146">
        <f t="shared" si="0"/>
        <v>0</v>
      </c>
      <c r="K128" s="148"/>
      <c r="L128" s="30"/>
      <c r="M128" s="149" t="s">
        <v>1</v>
      </c>
      <c r="N128" s="150" t="s">
        <v>41</v>
      </c>
      <c r="O128" s="55"/>
      <c r="P128" s="151">
        <f t="shared" si="1"/>
        <v>0</v>
      </c>
      <c r="Q128" s="151">
        <v>0</v>
      </c>
      <c r="R128" s="151">
        <f t="shared" si="2"/>
        <v>0</v>
      </c>
      <c r="S128" s="151">
        <v>0.23499999999999999</v>
      </c>
      <c r="T128" s="152">
        <f t="shared" si="3"/>
        <v>2.6883999999999997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3" t="s">
        <v>133</v>
      </c>
      <c r="AT128" s="153" t="s">
        <v>129</v>
      </c>
      <c r="AU128" s="153" t="s">
        <v>134</v>
      </c>
      <c r="AY128" s="14" t="s">
        <v>127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4" t="s">
        <v>134</v>
      </c>
      <c r="BK128" s="155">
        <f t="shared" si="9"/>
        <v>0</v>
      </c>
      <c r="BL128" s="14" t="s">
        <v>133</v>
      </c>
      <c r="BM128" s="153" t="s">
        <v>138</v>
      </c>
    </row>
    <row r="129" spans="1:65" s="2" customFormat="1" ht="21.75" customHeight="1" x14ac:dyDescent="0.2">
      <c r="A129" s="29"/>
      <c r="B129" s="141"/>
      <c r="C129" s="142" t="s">
        <v>139</v>
      </c>
      <c r="D129" s="142" t="s">
        <v>129</v>
      </c>
      <c r="E129" s="143" t="s">
        <v>140</v>
      </c>
      <c r="F129" s="144" t="s">
        <v>141</v>
      </c>
      <c r="G129" s="145" t="s">
        <v>142</v>
      </c>
      <c r="H129" s="146">
        <v>9.6</v>
      </c>
      <c r="I129" s="147"/>
      <c r="J129" s="146">
        <f t="shared" si="0"/>
        <v>0</v>
      </c>
      <c r="K129" s="148"/>
      <c r="L129" s="30"/>
      <c r="M129" s="149" t="s">
        <v>1</v>
      </c>
      <c r="N129" s="150" t="s">
        <v>41</v>
      </c>
      <c r="O129" s="55"/>
      <c r="P129" s="151">
        <f t="shared" si="1"/>
        <v>0</v>
      </c>
      <c r="Q129" s="151">
        <v>0</v>
      </c>
      <c r="R129" s="151">
        <f t="shared" si="2"/>
        <v>0</v>
      </c>
      <c r="S129" s="151">
        <v>0.04</v>
      </c>
      <c r="T129" s="152">
        <f t="shared" si="3"/>
        <v>0.38400000000000001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3" t="s">
        <v>133</v>
      </c>
      <c r="AT129" s="153" t="s">
        <v>129</v>
      </c>
      <c r="AU129" s="153" t="s">
        <v>134</v>
      </c>
      <c r="AY129" s="14" t="s">
        <v>127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4" t="s">
        <v>134</v>
      </c>
      <c r="BK129" s="155">
        <f t="shared" si="9"/>
        <v>0</v>
      </c>
      <c r="BL129" s="14" t="s">
        <v>133</v>
      </c>
      <c r="BM129" s="153" t="s">
        <v>143</v>
      </c>
    </row>
    <row r="130" spans="1:65" s="2" customFormat="1" ht="21.75" customHeight="1" x14ac:dyDescent="0.2">
      <c r="A130" s="29"/>
      <c r="B130" s="141"/>
      <c r="C130" s="142" t="s">
        <v>133</v>
      </c>
      <c r="D130" s="142" t="s">
        <v>129</v>
      </c>
      <c r="E130" s="143" t="s">
        <v>144</v>
      </c>
      <c r="F130" s="144" t="s">
        <v>145</v>
      </c>
      <c r="G130" s="145" t="s">
        <v>146</v>
      </c>
      <c r="H130" s="146">
        <v>3.88</v>
      </c>
      <c r="I130" s="147"/>
      <c r="J130" s="146">
        <f t="shared" si="0"/>
        <v>0</v>
      </c>
      <c r="K130" s="148"/>
      <c r="L130" s="30"/>
      <c r="M130" s="149" t="s">
        <v>1</v>
      </c>
      <c r="N130" s="150" t="s">
        <v>41</v>
      </c>
      <c r="O130" s="55"/>
      <c r="P130" s="151">
        <f t="shared" si="1"/>
        <v>0</v>
      </c>
      <c r="Q130" s="151">
        <v>0</v>
      </c>
      <c r="R130" s="151">
        <f t="shared" si="2"/>
        <v>0</v>
      </c>
      <c r="S130" s="151">
        <v>0</v>
      </c>
      <c r="T130" s="152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3" t="s">
        <v>133</v>
      </c>
      <c r="AT130" s="153" t="s">
        <v>129</v>
      </c>
      <c r="AU130" s="153" t="s">
        <v>134</v>
      </c>
      <c r="AY130" s="14" t="s">
        <v>127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4" t="s">
        <v>134</v>
      </c>
      <c r="BK130" s="155">
        <f t="shared" si="9"/>
        <v>0</v>
      </c>
      <c r="BL130" s="14" t="s">
        <v>133</v>
      </c>
      <c r="BM130" s="153" t="s">
        <v>147</v>
      </c>
    </row>
    <row r="131" spans="1:65" s="2" customFormat="1" ht="21.75" customHeight="1" x14ac:dyDescent="0.2">
      <c r="A131" s="29"/>
      <c r="B131" s="141"/>
      <c r="C131" s="142" t="s">
        <v>148</v>
      </c>
      <c r="D131" s="142" t="s">
        <v>129</v>
      </c>
      <c r="E131" s="143" t="s">
        <v>149</v>
      </c>
      <c r="F131" s="144" t="s">
        <v>150</v>
      </c>
      <c r="G131" s="145" t="s">
        <v>146</v>
      </c>
      <c r="H131" s="146">
        <v>3.88</v>
      </c>
      <c r="I131" s="147"/>
      <c r="J131" s="146">
        <f t="shared" si="0"/>
        <v>0</v>
      </c>
      <c r="K131" s="148"/>
      <c r="L131" s="30"/>
      <c r="M131" s="149" t="s">
        <v>1</v>
      </c>
      <c r="N131" s="150" t="s">
        <v>41</v>
      </c>
      <c r="O131" s="55"/>
      <c r="P131" s="151">
        <f t="shared" si="1"/>
        <v>0</v>
      </c>
      <c r="Q131" s="151">
        <v>0</v>
      </c>
      <c r="R131" s="151">
        <f t="shared" si="2"/>
        <v>0</v>
      </c>
      <c r="S131" s="151">
        <v>0</v>
      </c>
      <c r="T131" s="152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3" t="s">
        <v>133</v>
      </c>
      <c r="AT131" s="153" t="s">
        <v>129</v>
      </c>
      <c r="AU131" s="153" t="s">
        <v>134</v>
      </c>
      <c r="AY131" s="14" t="s">
        <v>127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4" t="s">
        <v>134</v>
      </c>
      <c r="BK131" s="155">
        <f t="shared" si="9"/>
        <v>0</v>
      </c>
      <c r="BL131" s="14" t="s">
        <v>133</v>
      </c>
      <c r="BM131" s="153" t="s">
        <v>151</v>
      </c>
    </row>
    <row r="132" spans="1:65" s="2" customFormat="1" ht="33" customHeight="1" x14ac:dyDescent="0.2">
      <c r="A132" s="29"/>
      <c r="B132" s="141"/>
      <c r="C132" s="142" t="s">
        <v>152</v>
      </c>
      <c r="D132" s="142" t="s">
        <v>129</v>
      </c>
      <c r="E132" s="143" t="s">
        <v>153</v>
      </c>
      <c r="F132" s="144" t="s">
        <v>154</v>
      </c>
      <c r="G132" s="145" t="s">
        <v>146</v>
      </c>
      <c r="H132" s="146">
        <v>5.5960000000000001</v>
      </c>
      <c r="I132" s="147"/>
      <c r="J132" s="146">
        <f t="shared" si="0"/>
        <v>0</v>
      </c>
      <c r="K132" s="148"/>
      <c r="L132" s="30"/>
      <c r="M132" s="149" t="s">
        <v>1</v>
      </c>
      <c r="N132" s="150" t="s">
        <v>41</v>
      </c>
      <c r="O132" s="55"/>
      <c r="P132" s="151">
        <f t="shared" si="1"/>
        <v>0</v>
      </c>
      <c r="Q132" s="151">
        <v>0</v>
      </c>
      <c r="R132" s="151">
        <f t="shared" si="2"/>
        <v>0</v>
      </c>
      <c r="S132" s="151">
        <v>0</v>
      </c>
      <c r="T132" s="152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3" t="s">
        <v>133</v>
      </c>
      <c r="AT132" s="153" t="s">
        <v>129</v>
      </c>
      <c r="AU132" s="153" t="s">
        <v>134</v>
      </c>
      <c r="AY132" s="14" t="s">
        <v>127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4" t="s">
        <v>134</v>
      </c>
      <c r="BK132" s="155">
        <f t="shared" si="9"/>
        <v>0</v>
      </c>
      <c r="BL132" s="14" t="s">
        <v>133</v>
      </c>
      <c r="BM132" s="153" t="s">
        <v>155</v>
      </c>
    </row>
    <row r="133" spans="1:65" s="2" customFormat="1" ht="33" customHeight="1" x14ac:dyDescent="0.2">
      <c r="A133" s="29"/>
      <c r="B133" s="141"/>
      <c r="C133" s="142" t="s">
        <v>156</v>
      </c>
      <c r="D133" s="142" t="s">
        <v>129</v>
      </c>
      <c r="E133" s="143" t="s">
        <v>157</v>
      </c>
      <c r="F133" s="144" t="s">
        <v>158</v>
      </c>
      <c r="G133" s="145" t="s">
        <v>146</v>
      </c>
      <c r="H133" s="146">
        <v>5.5960000000000001</v>
      </c>
      <c r="I133" s="147"/>
      <c r="J133" s="146">
        <f t="shared" si="0"/>
        <v>0</v>
      </c>
      <c r="K133" s="148"/>
      <c r="L133" s="30"/>
      <c r="M133" s="149" t="s">
        <v>1</v>
      </c>
      <c r="N133" s="150" t="s">
        <v>41</v>
      </c>
      <c r="O133" s="55"/>
      <c r="P133" s="151">
        <f t="shared" si="1"/>
        <v>0</v>
      </c>
      <c r="Q133" s="151">
        <v>0</v>
      </c>
      <c r="R133" s="151">
        <f t="shared" si="2"/>
        <v>0</v>
      </c>
      <c r="S133" s="151">
        <v>0</v>
      </c>
      <c r="T133" s="152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3" t="s">
        <v>133</v>
      </c>
      <c r="AT133" s="153" t="s">
        <v>129</v>
      </c>
      <c r="AU133" s="153" t="s">
        <v>134</v>
      </c>
      <c r="AY133" s="14" t="s">
        <v>127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4" t="s">
        <v>134</v>
      </c>
      <c r="BK133" s="155">
        <f t="shared" si="9"/>
        <v>0</v>
      </c>
      <c r="BL133" s="14" t="s">
        <v>133</v>
      </c>
      <c r="BM133" s="153" t="s">
        <v>159</v>
      </c>
    </row>
    <row r="134" spans="1:65" s="2" customFormat="1" ht="16.5" customHeight="1" x14ac:dyDescent="0.2">
      <c r="A134" s="29"/>
      <c r="B134" s="141"/>
      <c r="C134" s="142" t="s">
        <v>160</v>
      </c>
      <c r="D134" s="142" t="s">
        <v>129</v>
      </c>
      <c r="E134" s="143" t="s">
        <v>161</v>
      </c>
      <c r="F134" s="144" t="s">
        <v>162</v>
      </c>
      <c r="G134" s="145" t="s">
        <v>146</v>
      </c>
      <c r="H134" s="146">
        <v>5.5960000000000001</v>
      </c>
      <c r="I134" s="147"/>
      <c r="J134" s="146">
        <f t="shared" si="0"/>
        <v>0</v>
      </c>
      <c r="K134" s="148"/>
      <c r="L134" s="30"/>
      <c r="M134" s="149" t="s">
        <v>1</v>
      </c>
      <c r="N134" s="150" t="s">
        <v>41</v>
      </c>
      <c r="O134" s="55"/>
      <c r="P134" s="151">
        <f t="shared" si="1"/>
        <v>0</v>
      </c>
      <c r="Q134" s="151">
        <v>0</v>
      </c>
      <c r="R134" s="151">
        <f t="shared" si="2"/>
        <v>0</v>
      </c>
      <c r="S134" s="151">
        <v>0</v>
      </c>
      <c r="T134" s="152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3" t="s">
        <v>133</v>
      </c>
      <c r="AT134" s="153" t="s">
        <v>129</v>
      </c>
      <c r="AU134" s="153" t="s">
        <v>134</v>
      </c>
      <c r="AY134" s="14" t="s">
        <v>127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4" t="s">
        <v>134</v>
      </c>
      <c r="BK134" s="155">
        <f t="shared" si="9"/>
        <v>0</v>
      </c>
      <c r="BL134" s="14" t="s">
        <v>133</v>
      </c>
      <c r="BM134" s="153" t="s">
        <v>163</v>
      </c>
    </row>
    <row r="135" spans="1:65" s="2" customFormat="1" ht="16.5" customHeight="1" x14ac:dyDescent="0.2">
      <c r="A135" s="29"/>
      <c r="B135" s="141"/>
      <c r="C135" s="142" t="s">
        <v>164</v>
      </c>
      <c r="D135" s="142" t="s">
        <v>129</v>
      </c>
      <c r="E135" s="143" t="s">
        <v>165</v>
      </c>
      <c r="F135" s="144" t="s">
        <v>166</v>
      </c>
      <c r="G135" s="145" t="s">
        <v>146</v>
      </c>
      <c r="H135" s="146">
        <v>5.5960000000000001</v>
      </c>
      <c r="I135" s="147"/>
      <c r="J135" s="146">
        <f t="shared" si="0"/>
        <v>0</v>
      </c>
      <c r="K135" s="148"/>
      <c r="L135" s="30"/>
      <c r="M135" s="149" t="s">
        <v>1</v>
      </c>
      <c r="N135" s="150" t="s">
        <v>41</v>
      </c>
      <c r="O135" s="55"/>
      <c r="P135" s="151">
        <f t="shared" si="1"/>
        <v>0</v>
      </c>
      <c r="Q135" s="151">
        <v>0</v>
      </c>
      <c r="R135" s="151">
        <f t="shared" si="2"/>
        <v>0</v>
      </c>
      <c r="S135" s="151">
        <v>0</v>
      </c>
      <c r="T135" s="152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3" t="s">
        <v>133</v>
      </c>
      <c r="AT135" s="153" t="s">
        <v>129</v>
      </c>
      <c r="AU135" s="153" t="s">
        <v>134</v>
      </c>
      <c r="AY135" s="14" t="s">
        <v>127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4" t="s">
        <v>134</v>
      </c>
      <c r="BK135" s="155">
        <f t="shared" si="9"/>
        <v>0</v>
      </c>
      <c r="BL135" s="14" t="s">
        <v>133</v>
      </c>
      <c r="BM135" s="153" t="s">
        <v>167</v>
      </c>
    </row>
    <row r="136" spans="1:65" s="2" customFormat="1" ht="21.75" customHeight="1" x14ac:dyDescent="0.2">
      <c r="A136" s="29"/>
      <c r="B136" s="141"/>
      <c r="C136" s="142" t="s">
        <v>168</v>
      </c>
      <c r="D136" s="142" t="s">
        <v>129</v>
      </c>
      <c r="E136" s="143" t="s">
        <v>169</v>
      </c>
      <c r="F136" s="144" t="s">
        <v>170</v>
      </c>
      <c r="G136" s="145" t="s">
        <v>132</v>
      </c>
      <c r="H136" s="146">
        <v>27.98</v>
      </c>
      <c r="I136" s="147"/>
      <c r="J136" s="146">
        <f t="shared" si="0"/>
        <v>0</v>
      </c>
      <c r="K136" s="148"/>
      <c r="L136" s="30"/>
      <c r="M136" s="149" t="s">
        <v>1</v>
      </c>
      <c r="N136" s="150" t="s">
        <v>41</v>
      </c>
      <c r="O136" s="55"/>
      <c r="P136" s="151">
        <f t="shared" si="1"/>
        <v>0</v>
      </c>
      <c r="Q136" s="151">
        <v>0</v>
      </c>
      <c r="R136" s="151">
        <f t="shared" si="2"/>
        <v>0</v>
      </c>
      <c r="S136" s="151">
        <v>0</v>
      </c>
      <c r="T136" s="152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3" t="s">
        <v>133</v>
      </c>
      <c r="AT136" s="153" t="s">
        <v>129</v>
      </c>
      <c r="AU136" s="153" t="s">
        <v>134</v>
      </c>
      <c r="AY136" s="14" t="s">
        <v>127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4" t="s">
        <v>134</v>
      </c>
      <c r="BK136" s="155">
        <f t="shared" si="9"/>
        <v>0</v>
      </c>
      <c r="BL136" s="14" t="s">
        <v>133</v>
      </c>
      <c r="BM136" s="153" t="s">
        <v>171</v>
      </c>
    </row>
    <row r="137" spans="1:65" s="12" customFormat="1" ht="22.9" customHeight="1" x14ac:dyDescent="0.2">
      <c r="B137" s="128"/>
      <c r="D137" s="129" t="s">
        <v>74</v>
      </c>
      <c r="E137" s="139" t="s">
        <v>134</v>
      </c>
      <c r="F137" s="139" t="s">
        <v>172</v>
      </c>
      <c r="I137" s="131"/>
      <c r="J137" s="140">
        <f>BK137</f>
        <v>0</v>
      </c>
      <c r="L137" s="128"/>
      <c r="M137" s="133"/>
      <c r="N137" s="134"/>
      <c r="O137" s="134"/>
      <c r="P137" s="135">
        <f>SUM(P138:P141)</f>
        <v>0</v>
      </c>
      <c r="Q137" s="134"/>
      <c r="R137" s="135">
        <f>SUM(R138:R141)</f>
        <v>2.5123759795000002</v>
      </c>
      <c r="S137" s="134"/>
      <c r="T137" s="136">
        <f>SUM(T138:T141)</f>
        <v>0</v>
      </c>
      <c r="AR137" s="129" t="s">
        <v>83</v>
      </c>
      <c r="AT137" s="137" t="s">
        <v>74</v>
      </c>
      <c r="AU137" s="137" t="s">
        <v>83</v>
      </c>
      <c r="AY137" s="129" t="s">
        <v>127</v>
      </c>
      <c r="BK137" s="138">
        <f>SUM(BK138:BK141)</f>
        <v>0</v>
      </c>
    </row>
    <row r="138" spans="1:65" s="2" customFormat="1" ht="33" customHeight="1" x14ac:dyDescent="0.2">
      <c r="A138" s="29"/>
      <c r="B138" s="141"/>
      <c r="C138" s="142" t="s">
        <v>173</v>
      </c>
      <c r="D138" s="142" t="s">
        <v>129</v>
      </c>
      <c r="E138" s="143" t="s">
        <v>174</v>
      </c>
      <c r="F138" s="144" t="s">
        <v>175</v>
      </c>
      <c r="G138" s="145" t="s">
        <v>132</v>
      </c>
      <c r="H138" s="146">
        <v>14.4</v>
      </c>
      <c r="I138" s="147"/>
      <c r="J138" s="146">
        <f>ROUND(I138*H138,3)</f>
        <v>0</v>
      </c>
      <c r="K138" s="148"/>
      <c r="L138" s="30"/>
      <c r="M138" s="149" t="s">
        <v>1</v>
      </c>
      <c r="N138" s="150" t="s">
        <v>41</v>
      </c>
      <c r="O138" s="55"/>
      <c r="P138" s="151">
        <f>O138*H138</f>
        <v>0</v>
      </c>
      <c r="Q138" s="151">
        <v>0</v>
      </c>
      <c r="R138" s="151">
        <f>Q138*H138</f>
        <v>0</v>
      </c>
      <c r="S138" s="151">
        <v>0</v>
      </c>
      <c r="T138" s="152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3" t="s">
        <v>133</v>
      </c>
      <c r="AT138" s="153" t="s">
        <v>129</v>
      </c>
      <c r="AU138" s="153" t="s">
        <v>134</v>
      </c>
      <c r="AY138" s="14" t="s">
        <v>127</v>
      </c>
      <c r="BE138" s="154">
        <f>IF(N138="základná",J138,0)</f>
        <v>0</v>
      </c>
      <c r="BF138" s="154">
        <f>IF(N138="znížená",J138,0)</f>
        <v>0</v>
      </c>
      <c r="BG138" s="154">
        <f>IF(N138="zákl. prenesená",J138,0)</f>
        <v>0</v>
      </c>
      <c r="BH138" s="154">
        <f>IF(N138="zníž. prenesená",J138,0)</f>
        <v>0</v>
      </c>
      <c r="BI138" s="154">
        <f>IF(N138="nulová",J138,0)</f>
        <v>0</v>
      </c>
      <c r="BJ138" s="14" t="s">
        <v>134</v>
      </c>
      <c r="BK138" s="155">
        <f>ROUND(I138*H138,3)</f>
        <v>0</v>
      </c>
      <c r="BL138" s="14" t="s">
        <v>133</v>
      </c>
      <c r="BM138" s="153" t="s">
        <v>176</v>
      </c>
    </row>
    <row r="139" spans="1:65" s="2" customFormat="1" ht="16.5" customHeight="1" x14ac:dyDescent="0.2">
      <c r="A139" s="29"/>
      <c r="B139" s="141"/>
      <c r="C139" s="142" t="s">
        <v>177</v>
      </c>
      <c r="D139" s="142" t="s">
        <v>129</v>
      </c>
      <c r="E139" s="143" t="s">
        <v>178</v>
      </c>
      <c r="F139" s="144" t="s">
        <v>179</v>
      </c>
      <c r="G139" s="145" t="s">
        <v>146</v>
      </c>
      <c r="H139" s="146">
        <v>1.125</v>
      </c>
      <c r="I139" s="147"/>
      <c r="J139" s="146">
        <f>ROUND(I139*H139,3)</f>
        <v>0</v>
      </c>
      <c r="K139" s="148"/>
      <c r="L139" s="30"/>
      <c r="M139" s="149" t="s">
        <v>1</v>
      </c>
      <c r="N139" s="150" t="s">
        <v>41</v>
      </c>
      <c r="O139" s="55"/>
      <c r="P139" s="151">
        <f>O139*H139</f>
        <v>0</v>
      </c>
      <c r="Q139" s="151">
        <v>2.2151342039999999</v>
      </c>
      <c r="R139" s="151">
        <f>Q139*H139</f>
        <v>2.4920259795000002</v>
      </c>
      <c r="S139" s="151">
        <v>0</v>
      </c>
      <c r="T139" s="152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3" t="s">
        <v>133</v>
      </c>
      <c r="AT139" s="153" t="s">
        <v>129</v>
      </c>
      <c r="AU139" s="153" t="s">
        <v>134</v>
      </c>
      <c r="AY139" s="14" t="s">
        <v>127</v>
      </c>
      <c r="BE139" s="154">
        <f>IF(N139="základná",J139,0)</f>
        <v>0</v>
      </c>
      <c r="BF139" s="154">
        <f>IF(N139="znížená",J139,0)</f>
        <v>0</v>
      </c>
      <c r="BG139" s="154">
        <f>IF(N139="zákl. prenesená",J139,0)</f>
        <v>0</v>
      </c>
      <c r="BH139" s="154">
        <f>IF(N139="zníž. prenesená",J139,0)</f>
        <v>0</v>
      </c>
      <c r="BI139" s="154">
        <f>IF(N139="nulová",J139,0)</f>
        <v>0</v>
      </c>
      <c r="BJ139" s="14" t="s">
        <v>134</v>
      </c>
      <c r="BK139" s="155">
        <f>ROUND(I139*H139,3)</f>
        <v>0</v>
      </c>
      <c r="BL139" s="14" t="s">
        <v>133</v>
      </c>
      <c r="BM139" s="153" t="s">
        <v>180</v>
      </c>
    </row>
    <row r="140" spans="1:65" s="2" customFormat="1" ht="21.75" customHeight="1" x14ac:dyDescent="0.2">
      <c r="A140" s="29"/>
      <c r="B140" s="141"/>
      <c r="C140" s="142" t="s">
        <v>181</v>
      </c>
      <c r="D140" s="142" t="s">
        <v>129</v>
      </c>
      <c r="E140" s="143" t="s">
        <v>182</v>
      </c>
      <c r="F140" s="144" t="s">
        <v>183</v>
      </c>
      <c r="G140" s="145" t="s">
        <v>132</v>
      </c>
      <c r="H140" s="146">
        <v>5</v>
      </c>
      <c r="I140" s="147"/>
      <c r="J140" s="146">
        <f>ROUND(I140*H140,3)</f>
        <v>0</v>
      </c>
      <c r="K140" s="148"/>
      <c r="L140" s="30"/>
      <c r="M140" s="149" t="s">
        <v>1</v>
      </c>
      <c r="N140" s="150" t="s">
        <v>41</v>
      </c>
      <c r="O140" s="55"/>
      <c r="P140" s="151">
        <f>O140*H140</f>
        <v>0</v>
      </c>
      <c r="Q140" s="151">
        <v>4.0699999999999998E-3</v>
      </c>
      <c r="R140" s="151">
        <f>Q140*H140</f>
        <v>2.035E-2</v>
      </c>
      <c r="S140" s="151">
        <v>0</v>
      </c>
      <c r="T140" s="152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3" t="s">
        <v>133</v>
      </c>
      <c r="AT140" s="153" t="s">
        <v>129</v>
      </c>
      <c r="AU140" s="153" t="s">
        <v>134</v>
      </c>
      <c r="AY140" s="14" t="s">
        <v>127</v>
      </c>
      <c r="BE140" s="154">
        <f>IF(N140="základná",J140,0)</f>
        <v>0</v>
      </c>
      <c r="BF140" s="154">
        <f>IF(N140="znížená",J140,0)</f>
        <v>0</v>
      </c>
      <c r="BG140" s="154">
        <f>IF(N140="zákl. prenesená",J140,0)</f>
        <v>0</v>
      </c>
      <c r="BH140" s="154">
        <f>IF(N140="zníž. prenesená",J140,0)</f>
        <v>0</v>
      </c>
      <c r="BI140" s="154">
        <f>IF(N140="nulová",J140,0)</f>
        <v>0</v>
      </c>
      <c r="BJ140" s="14" t="s">
        <v>134</v>
      </c>
      <c r="BK140" s="155">
        <f>ROUND(I140*H140,3)</f>
        <v>0</v>
      </c>
      <c r="BL140" s="14" t="s">
        <v>133</v>
      </c>
      <c r="BM140" s="153" t="s">
        <v>184</v>
      </c>
    </row>
    <row r="141" spans="1:65" s="2" customFormat="1" ht="21.75" customHeight="1" x14ac:dyDescent="0.2">
      <c r="A141" s="29"/>
      <c r="B141" s="141"/>
      <c r="C141" s="142" t="s">
        <v>185</v>
      </c>
      <c r="D141" s="142" t="s">
        <v>129</v>
      </c>
      <c r="E141" s="143" t="s">
        <v>186</v>
      </c>
      <c r="F141" s="144" t="s">
        <v>187</v>
      </c>
      <c r="G141" s="145" t="s">
        <v>132</v>
      </c>
      <c r="H141" s="146">
        <v>5</v>
      </c>
      <c r="I141" s="147"/>
      <c r="J141" s="146">
        <f>ROUND(I141*H141,3)</f>
        <v>0</v>
      </c>
      <c r="K141" s="148"/>
      <c r="L141" s="30"/>
      <c r="M141" s="149" t="s">
        <v>1</v>
      </c>
      <c r="N141" s="150" t="s">
        <v>41</v>
      </c>
      <c r="O141" s="55"/>
      <c r="P141" s="151">
        <f>O141*H141</f>
        <v>0</v>
      </c>
      <c r="Q141" s="151">
        <v>0</v>
      </c>
      <c r="R141" s="151">
        <f>Q141*H141</f>
        <v>0</v>
      </c>
      <c r="S141" s="151">
        <v>0</v>
      </c>
      <c r="T141" s="152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3" t="s">
        <v>133</v>
      </c>
      <c r="AT141" s="153" t="s">
        <v>129</v>
      </c>
      <c r="AU141" s="153" t="s">
        <v>134</v>
      </c>
      <c r="AY141" s="14" t="s">
        <v>127</v>
      </c>
      <c r="BE141" s="154">
        <f>IF(N141="základná",J141,0)</f>
        <v>0</v>
      </c>
      <c r="BF141" s="154">
        <f>IF(N141="znížená",J141,0)</f>
        <v>0</v>
      </c>
      <c r="BG141" s="154">
        <f>IF(N141="zákl. prenesená",J141,0)</f>
        <v>0</v>
      </c>
      <c r="BH141" s="154">
        <f>IF(N141="zníž. prenesená",J141,0)</f>
        <v>0</v>
      </c>
      <c r="BI141" s="154">
        <f>IF(N141="nulová",J141,0)</f>
        <v>0</v>
      </c>
      <c r="BJ141" s="14" t="s">
        <v>134</v>
      </c>
      <c r="BK141" s="155">
        <f>ROUND(I141*H141,3)</f>
        <v>0</v>
      </c>
      <c r="BL141" s="14" t="s">
        <v>133</v>
      </c>
      <c r="BM141" s="153" t="s">
        <v>188</v>
      </c>
    </row>
    <row r="142" spans="1:65" s="12" customFormat="1" ht="22.9" customHeight="1" x14ac:dyDescent="0.2">
      <c r="B142" s="128"/>
      <c r="D142" s="129" t="s">
        <v>74</v>
      </c>
      <c r="E142" s="139" t="s">
        <v>148</v>
      </c>
      <c r="F142" s="139" t="s">
        <v>189</v>
      </c>
      <c r="I142" s="131"/>
      <c r="J142" s="140">
        <f>BK142</f>
        <v>0</v>
      </c>
      <c r="L142" s="128"/>
      <c r="M142" s="133"/>
      <c r="N142" s="134"/>
      <c r="O142" s="134"/>
      <c r="P142" s="135">
        <f>SUM(P143:P147)</f>
        <v>0</v>
      </c>
      <c r="Q142" s="134"/>
      <c r="R142" s="135">
        <f>SUM(R143:R147)</f>
        <v>9.5067718540000001</v>
      </c>
      <c r="S142" s="134"/>
      <c r="T142" s="136">
        <f>SUM(T143:T147)</f>
        <v>0</v>
      </c>
      <c r="AR142" s="129" t="s">
        <v>83</v>
      </c>
      <c r="AT142" s="137" t="s">
        <v>74</v>
      </c>
      <c r="AU142" s="137" t="s">
        <v>83</v>
      </c>
      <c r="AY142" s="129" t="s">
        <v>127</v>
      </c>
      <c r="BK142" s="138">
        <f>SUM(BK143:BK147)</f>
        <v>0</v>
      </c>
    </row>
    <row r="143" spans="1:65" s="2" customFormat="1" ht="21.75" customHeight="1" x14ac:dyDescent="0.2">
      <c r="A143" s="29"/>
      <c r="B143" s="141"/>
      <c r="C143" s="142" t="s">
        <v>190</v>
      </c>
      <c r="D143" s="142" t="s">
        <v>129</v>
      </c>
      <c r="E143" s="143" t="s">
        <v>191</v>
      </c>
      <c r="F143" s="144" t="s">
        <v>192</v>
      </c>
      <c r="G143" s="145" t="s">
        <v>132</v>
      </c>
      <c r="H143" s="146">
        <v>24.3</v>
      </c>
      <c r="I143" s="147"/>
      <c r="J143" s="146">
        <f>ROUND(I143*H143,3)</f>
        <v>0</v>
      </c>
      <c r="K143" s="148"/>
      <c r="L143" s="30"/>
      <c r="M143" s="149" t="s">
        <v>1</v>
      </c>
      <c r="N143" s="150" t="s">
        <v>41</v>
      </c>
      <c r="O143" s="55"/>
      <c r="P143" s="151">
        <f>O143*H143</f>
        <v>0</v>
      </c>
      <c r="Q143" s="151">
        <v>0.27994000000000002</v>
      </c>
      <c r="R143" s="151">
        <f>Q143*H143</f>
        <v>6.8025420000000008</v>
      </c>
      <c r="S143" s="151">
        <v>0</v>
      </c>
      <c r="T143" s="152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3" t="s">
        <v>133</v>
      </c>
      <c r="AT143" s="153" t="s">
        <v>129</v>
      </c>
      <c r="AU143" s="153" t="s">
        <v>134</v>
      </c>
      <c r="AY143" s="14" t="s">
        <v>127</v>
      </c>
      <c r="BE143" s="154">
        <f>IF(N143="základná",J143,0)</f>
        <v>0</v>
      </c>
      <c r="BF143" s="154">
        <f>IF(N143="znížená",J143,0)</f>
        <v>0</v>
      </c>
      <c r="BG143" s="154">
        <f>IF(N143="zákl. prenesená",J143,0)</f>
        <v>0</v>
      </c>
      <c r="BH143" s="154">
        <f>IF(N143="zníž. prenesená",J143,0)</f>
        <v>0</v>
      </c>
      <c r="BI143" s="154">
        <f>IF(N143="nulová",J143,0)</f>
        <v>0</v>
      </c>
      <c r="BJ143" s="14" t="s">
        <v>134</v>
      </c>
      <c r="BK143" s="155">
        <f>ROUND(I143*H143,3)</f>
        <v>0</v>
      </c>
      <c r="BL143" s="14" t="s">
        <v>133</v>
      </c>
      <c r="BM143" s="153" t="s">
        <v>193</v>
      </c>
    </row>
    <row r="144" spans="1:65" s="2" customFormat="1" ht="33" customHeight="1" x14ac:dyDescent="0.2">
      <c r="A144" s="29"/>
      <c r="B144" s="141"/>
      <c r="C144" s="142" t="s">
        <v>194</v>
      </c>
      <c r="D144" s="142" t="s">
        <v>129</v>
      </c>
      <c r="E144" s="143" t="s">
        <v>195</v>
      </c>
      <c r="F144" s="144" t="s">
        <v>196</v>
      </c>
      <c r="G144" s="145" t="s">
        <v>132</v>
      </c>
      <c r="H144" s="146">
        <v>12.15</v>
      </c>
      <c r="I144" s="147"/>
      <c r="J144" s="146">
        <f>ROUND(I144*H144,3)</f>
        <v>0</v>
      </c>
      <c r="K144" s="148"/>
      <c r="L144" s="30"/>
      <c r="M144" s="149" t="s">
        <v>1</v>
      </c>
      <c r="N144" s="150" t="s">
        <v>41</v>
      </c>
      <c r="O144" s="55"/>
      <c r="P144" s="151">
        <f>O144*H144</f>
        <v>0</v>
      </c>
      <c r="Q144" s="151">
        <v>9.2499999999999999E-2</v>
      </c>
      <c r="R144" s="151">
        <f>Q144*H144</f>
        <v>1.123875</v>
      </c>
      <c r="S144" s="151">
        <v>0</v>
      </c>
      <c r="T144" s="152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3" t="s">
        <v>133</v>
      </c>
      <c r="AT144" s="153" t="s">
        <v>129</v>
      </c>
      <c r="AU144" s="153" t="s">
        <v>134</v>
      </c>
      <c r="AY144" s="14" t="s">
        <v>127</v>
      </c>
      <c r="BE144" s="154">
        <f>IF(N144="základná",J144,0)</f>
        <v>0</v>
      </c>
      <c r="BF144" s="154">
        <f>IF(N144="znížená",J144,0)</f>
        <v>0</v>
      </c>
      <c r="BG144" s="154">
        <f>IF(N144="zákl. prenesená",J144,0)</f>
        <v>0</v>
      </c>
      <c r="BH144" s="154">
        <f>IF(N144="zníž. prenesená",J144,0)</f>
        <v>0</v>
      </c>
      <c r="BI144" s="154">
        <f>IF(N144="nulová",J144,0)</f>
        <v>0</v>
      </c>
      <c r="BJ144" s="14" t="s">
        <v>134</v>
      </c>
      <c r="BK144" s="155">
        <f>ROUND(I144*H144,3)</f>
        <v>0</v>
      </c>
      <c r="BL144" s="14" t="s">
        <v>133</v>
      </c>
      <c r="BM144" s="153" t="s">
        <v>197</v>
      </c>
    </row>
    <row r="145" spans="1:65" s="2" customFormat="1" ht="21.75" customHeight="1" x14ac:dyDescent="0.2">
      <c r="A145" s="29"/>
      <c r="B145" s="141"/>
      <c r="C145" s="156" t="s">
        <v>198</v>
      </c>
      <c r="D145" s="156" t="s">
        <v>199</v>
      </c>
      <c r="E145" s="157" t="s">
        <v>200</v>
      </c>
      <c r="F145" s="158" t="s">
        <v>201</v>
      </c>
      <c r="G145" s="159" t="s">
        <v>132</v>
      </c>
      <c r="H145" s="160">
        <v>2.4790000000000001</v>
      </c>
      <c r="I145" s="161"/>
      <c r="J145" s="160">
        <f>ROUND(I145*H145,3)</f>
        <v>0</v>
      </c>
      <c r="K145" s="162"/>
      <c r="L145" s="163"/>
      <c r="M145" s="164" t="s">
        <v>1</v>
      </c>
      <c r="N145" s="165" t="s">
        <v>41</v>
      </c>
      <c r="O145" s="55"/>
      <c r="P145" s="151">
        <f>O145*H145</f>
        <v>0</v>
      </c>
      <c r="Q145" s="151">
        <v>0.13</v>
      </c>
      <c r="R145" s="151">
        <f>Q145*H145</f>
        <v>0.32227</v>
      </c>
      <c r="S145" s="151">
        <v>0</v>
      </c>
      <c r="T145" s="152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3" t="s">
        <v>160</v>
      </c>
      <c r="AT145" s="153" t="s">
        <v>199</v>
      </c>
      <c r="AU145" s="153" t="s">
        <v>134</v>
      </c>
      <c r="AY145" s="14" t="s">
        <v>127</v>
      </c>
      <c r="BE145" s="154">
        <f>IF(N145="základná",J145,0)</f>
        <v>0</v>
      </c>
      <c r="BF145" s="154">
        <f>IF(N145="znížená",J145,0)</f>
        <v>0</v>
      </c>
      <c r="BG145" s="154">
        <f>IF(N145="zákl. prenesená",J145,0)</f>
        <v>0</v>
      </c>
      <c r="BH145" s="154">
        <f>IF(N145="zníž. prenesená",J145,0)</f>
        <v>0</v>
      </c>
      <c r="BI145" s="154">
        <f>IF(N145="nulová",J145,0)</f>
        <v>0</v>
      </c>
      <c r="BJ145" s="14" t="s">
        <v>134</v>
      </c>
      <c r="BK145" s="155">
        <f>ROUND(I145*H145,3)</f>
        <v>0</v>
      </c>
      <c r="BL145" s="14" t="s">
        <v>133</v>
      </c>
      <c r="BM145" s="153" t="s">
        <v>202</v>
      </c>
    </row>
    <row r="146" spans="1:65" s="2" customFormat="1" ht="21.75" customHeight="1" x14ac:dyDescent="0.2">
      <c r="A146" s="29"/>
      <c r="B146" s="141"/>
      <c r="C146" s="142" t="s">
        <v>203</v>
      </c>
      <c r="D146" s="142" t="s">
        <v>129</v>
      </c>
      <c r="E146" s="143" t="s">
        <v>204</v>
      </c>
      <c r="F146" s="144" t="s">
        <v>205</v>
      </c>
      <c r="G146" s="145" t="s">
        <v>142</v>
      </c>
      <c r="H146" s="146">
        <v>9.9</v>
      </c>
      <c r="I146" s="147"/>
      <c r="J146" s="146">
        <f>ROUND(I146*H146,3)</f>
        <v>0</v>
      </c>
      <c r="K146" s="148"/>
      <c r="L146" s="30"/>
      <c r="M146" s="149" t="s">
        <v>1</v>
      </c>
      <c r="N146" s="150" t="s">
        <v>41</v>
      </c>
      <c r="O146" s="55"/>
      <c r="P146" s="151">
        <f>O146*H146</f>
        <v>0</v>
      </c>
      <c r="Q146" s="151">
        <v>7.4599999999999997E-6</v>
      </c>
      <c r="R146" s="151">
        <f>Q146*H146</f>
        <v>7.3854000000000001E-5</v>
      </c>
      <c r="S146" s="151">
        <v>0</v>
      </c>
      <c r="T146" s="152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3" t="s">
        <v>133</v>
      </c>
      <c r="AT146" s="153" t="s">
        <v>129</v>
      </c>
      <c r="AU146" s="153" t="s">
        <v>134</v>
      </c>
      <c r="AY146" s="14" t="s">
        <v>127</v>
      </c>
      <c r="BE146" s="154">
        <f>IF(N146="základná",J146,0)</f>
        <v>0</v>
      </c>
      <c r="BF146" s="154">
        <f>IF(N146="znížená",J146,0)</f>
        <v>0</v>
      </c>
      <c r="BG146" s="154">
        <f>IF(N146="zákl. prenesená",J146,0)</f>
        <v>0</v>
      </c>
      <c r="BH146" s="154">
        <f>IF(N146="zníž. prenesená",J146,0)</f>
        <v>0</v>
      </c>
      <c r="BI146" s="154">
        <f>IF(N146="nulová",J146,0)</f>
        <v>0</v>
      </c>
      <c r="BJ146" s="14" t="s">
        <v>134</v>
      </c>
      <c r="BK146" s="155">
        <f>ROUND(I146*H146,3)</f>
        <v>0</v>
      </c>
      <c r="BL146" s="14" t="s">
        <v>133</v>
      </c>
      <c r="BM146" s="153" t="s">
        <v>206</v>
      </c>
    </row>
    <row r="147" spans="1:65" s="2" customFormat="1" ht="21.75" customHeight="1" x14ac:dyDescent="0.2">
      <c r="A147" s="29"/>
      <c r="B147" s="141"/>
      <c r="C147" s="142" t="s">
        <v>207</v>
      </c>
      <c r="D147" s="142" t="s">
        <v>129</v>
      </c>
      <c r="E147" s="143" t="s">
        <v>208</v>
      </c>
      <c r="F147" s="144" t="s">
        <v>209</v>
      </c>
      <c r="G147" s="145" t="s">
        <v>132</v>
      </c>
      <c r="H147" s="146">
        <v>12.15</v>
      </c>
      <c r="I147" s="147"/>
      <c r="J147" s="146">
        <f>ROUND(I147*H147,3)</f>
        <v>0</v>
      </c>
      <c r="K147" s="148"/>
      <c r="L147" s="30"/>
      <c r="M147" s="149" t="s">
        <v>1</v>
      </c>
      <c r="N147" s="150" t="s">
        <v>41</v>
      </c>
      <c r="O147" s="55"/>
      <c r="P147" s="151">
        <f>O147*H147</f>
        <v>0</v>
      </c>
      <c r="Q147" s="151">
        <v>0.10353999999999999</v>
      </c>
      <c r="R147" s="151">
        <f>Q147*H147</f>
        <v>1.258011</v>
      </c>
      <c r="S147" s="151">
        <v>0</v>
      </c>
      <c r="T147" s="152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3" t="s">
        <v>133</v>
      </c>
      <c r="AT147" s="153" t="s">
        <v>129</v>
      </c>
      <c r="AU147" s="153" t="s">
        <v>134</v>
      </c>
      <c r="AY147" s="14" t="s">
        <v>127</v>
      </c>
      <c r="BE147" s="154">
        <f>IF(N147="základná",J147,0)</f>
        <v>0</v>
      </c>
      <c r="BF147" s="154">
        <f>IF(N147="znížená",J147,0)</f>
        <v>0</v>
      </c>
      <c r="BG147" s="154">
        <f>IF(N147="zákl. prenesená",J147,0)</f>
        <v>0</v>
      </c>
      <c r="BH147" s="154">
        <f>IF(N147="zníž. prenesená",J147,0)</f>
        <v>0</v>
      </c>
      <c r="BI147" s="154">
        <f>IF(N147="nulová",J147,0)</f>
        <v>0</v>
      </c>
      <c r="BJ147" s="14" t="s">
        <v>134</v>
      </c>
      <c r="BK147" s="155">
        <f>ROUND(I147*H147,3)</f>
        <v>0</v>
      </c>
      <c r="BL147" s="14" t="s">
        <v>133</v>
      </c>
      <c r="BM147" s="153" t="s">
        <v>210</v>
      </c>
    </row>
    <row r="148" spans="1:65" s="12" customFormat="1" ht="22.9" customHeight="1" x14ac:dyDescent="0.2">
      <c r="B148" s="128"/>
      <c r="D148" s="129" t="s">
        <v>74</v>
      </c>
      <c r="E148" s="139" t="s">
        <v>164</v>
      </c>
      <c r="F148" s="139" t="s">
        <v>211</v>
      </c>
      <c r="I148" s="131"/>
      <c r="J148" s="140">
        <f>BK148</f>
        <v>0</v>
      </c>
      <c r="L148" s="128"/>
      <c r="M148" s="133"/>
      <c r="N148" s="134"/>
      <c r="O148" s="134"/>
      <c r="P148" s="135">
        <f>SUM(P149:P154)</f>
        <v>0</v>
      </c>
      <c r="Q148" s="134"/>
      <c r="R148" s="135">
        <f>SUM(R149:R154)</f>
        <v>3.1375962240000002</v>
      </c>
      <c r="S148" s="134"/>
      <c r="T148" s="136">
        <f>SUM(T149:T154)</f>
        <v>0</v>
      </c>
      <c r="AR148" s="129" t="s">
        <v>83</v>
      </c>
      <c r="AT148" s="137" t="s">
        <v>74</v>
      </c>
      <c r="AU148" s="137" t="s">
        <v>83</v>
      </c>
      <c r="AY148" s="129" t="s">
        <v>127</v>
      </c>
      <c r="BK148" s="138">
        <f>SUM(BK149:BK154)</f>
        <v>0</v>
      </c>
    </row>
    <row r="149" spans="1:65" s="2" customFormat="1" ht="33" customHeight="1" x14ac:dyDescent="0.2">
      <c r="A149" s="29"/>
      <c r="B149" s="141"/>
      <c r="C149" s="142" t="s">
        <v>7</v>
      </c>
      <c r="D149" s="142" t="s">
        <v>129</v>
      </c>
      <c r="E149" s="143" t="s">
        <v>212</v>
      </c>
      <c r="F149" s="144" t="s">
        <v>213</v>
      </c>
      <c r="G149" s="145" t="s">
        <v>142</v>
      </c>
      <c r="H149" s="146">
        <v>14.8</v>
      </c>
      <c r="I149" s="147"/>
      <c r="J149" s="146">
        <f t="shared" ref="J149:J154" si="10">ROUND(I149*H149,3)</f>
        <v>0</v>
      </c>
      <c r="K149" s="148"/>
      <c r="L149" s="30"/>
      <c r="M149" s="149" t="s">
        <v>1</v>
      </c>
      <c r="N149" s="150" t="s">
        <v>41</v>
      </c>
      <c r="O149" s="55"/>
      <c r="P149" s="151">
        <f t="shared" ref="P149:P154" si="11">O149*H149</f>
        <v>0</v>
      </c>
      <c r="Q149" s="151">
        <v>9.8529599999999995E-2</v>
      </c>
      <c r="R149" s="151">
        <f t="shared" ref="R149:R154" si="12">Q149*H149</f>
        <v>1.4582380800000001</v>
      </c>
      <c r="S149" s="151">
        <v>0</v>
      </c>
      <c r="T149" s="152">
        <f t="shared" ref="T149:T154" si="13"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3" t="s">
        <v>133</v>
      </c>
      <c r="AT149" s="153" t="s">
        <v>129</v>
      </c>
      <c r="AU149" s="153" t="s">
        <v>134</v>
      </c>
      <c r="AY149" s="14" t="s">
        <v>127</v>
      </c>
      <c r="BE149" s="154">
        <f t="shared" ref="BE149:BE154" si="14">IF(N149="základná",J149,0)</f>
        <v>0</v>
      </c>
      <c r="BF149" s="154">
        <f t="shared" ref="BF149:BF154" si="15">IF(N149="znížená",J149,0)</f>
        <v>0</v>
      </c>
      <c r="BG149" s="154">
        <f t="shared" ref="BG149:BG154" si="16">IF(N149="zákl. prenesená",J149,0)</f>
        <v>0</v>
      </c>
      <c r="BH149" s="154">
        <f t="shared" ref="BH149:BH154" si="17">IF(N149="zníž. prenesená",J149,0)</f>
        <v>0</v>
      </c>
      <c r="BI149" s="154">
        <f t="shared" ref="BI149:BI154" si="18">IF(N149="nulová",J149,0)</f>
        <v>0</v>
      </c>
      <c r="BJ149" s="14" t="s">
        <v>134</v>
      </c>
      <c r="BK149" s="155">
        <f t="shared" ref="BK149:BK154" si="19">ROUND(I149*H149,3)</f>
        <v>0</v>
      </c>
      <c r="BL149" s="14" t="s">
        <v>133</v>
      </c>
      <c r="BM149" s="153" t="s">
        <v>214</v>
      </c>
    </row>
    <row r="150" spans="1:65" s="2" customFormat="1" ht="21.75" customHeight="1" x14ac:dyDescent="0.2">
      <c r="A150" s="29"/>
      <c r="B150" s="141"/>
      <c r="C150" s="156" t="s">
        <v>215</v>
      </c>
      <c r="D150" s="156" t="s">
        <v>199</v>
      </c>
      <c r="E150" s="157" t="s">
        <v>216</v>
      </c>
      <c r="F150" s="158" t="s">
        <v>217</v>
      </c>
      <c r="G150" s="159" t="s">
        <v>218</v>
      </c>
      <c r="H150" s="160">
        <v>16</v>
      </c>
      <c r="I150" s="161"/>
      <c r="J150" s="160">
        <f t="shared" si="10"/>
        <v>0</v>
      </c>
      <c r="K150" s="162"/>
      <c r="L150" s="163"/>
      <c r="M150" s="164" t="s">
        <v>1</v>
      </c>
      <c r="N150" s="165" t="s">
        <v>41</v>
      </c>
      <c r="O150" s="55"/>
      <c r="P150" s="151">
        <f t="shared" si="11"/>
        <v>0</v>
      </c>
      <c r="Q150" s="151">
        <v>2.3E-2</v>
      </c>
      <c r="R150" s="151">
        <f t="shared" si="12"/>
        <v>0.36799999999999999</v>
      </c>
      <c r="S150" s="151">
        <v>0</v>
      </c>
      <c r="T150" s="152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3" t="s">
        <v>160</v>
      </c>
      <c r="AT150" s="153" t="s">
        <v>199</v>
      </c>
      <c r="AU150" s="153" t="s">
        <v>134</v>
      </c>
      <c r="AY150" s="14" t="s">
        <v>127</v>
      </c>
      <c r="BE150" s="154">
        <f t="shared" si="14"/>
        <v>0</v>
      </c>
      <c r="BF150" s="154">
        <f t="shared" si="15"/>
        <v>0</v>
      </c>
      <c r="BG150" s="154">
        <f t="shared" si="16"/>
        <v>0</v>
      </c>
      <c r="BH150" s="154">
        <f t="shared" si="17"/>
        <v>0</v>
      </c>
      <c r="BI150" s="154">
        <f t="shared" si="18"/>
        <v>0</v>
      </c>
      <c r="BJ150" s="14" t="s">
        <v>134</v>
      </c>
      <c r="BK150" s="155">
        <f t="shared" si="19"/>
        <v>0</v>
      </c>
      <c r="BL150" s="14" t="s">
        <v>133</v>
      </c>
      <c r="BM150" s="153" t="s">
        <v>219</v>
      </c>
    </row>
    <row r="151" spans="1:65" s="2" customFormat="1" ht="33" customHeight="1" x14ac:dyDescent="0.2">
      <c r="A151" s="29"/>
      <c r="B151" s="141"/>
      <c r="C151" s="142" t="s">
        <v>220</v>
      </c>
      <c r="D151" s="142" t="s">
        <v>129</v>
      </c>
      <c r="E151" s="143" t="s">
        <v>221</v>
      </c>
      <c r="F151" s="144" t="s">
        <v>222</v>
      </c>
      <c r="G151" s="145" t="s">
        <v>146</v>
      </c>
      <c r="H151" s="146">
        <v>0.59199999999999997</v>
      </c>
      <c r="I151" s="147"/>
      <c r="J151" s="146">
        <f t="shared" si="10"/>
        <v>0</v>
      </c>
      <c r="K151" s="148"/>
      <c r="L151" s="30"/>
      <c r="M151" s="149" t="s">
        <v>1</v>
      </c>
      <c r="N151" s="150" t="s">
        <v>41</v>
      </c>
      <c r="O151" s="55"/>
      <c r="P151" s="151">
        <f t="shared" si="11"/>
        <v>0</v>
      </c>
      <c r="Q151" s="151">
        <v>2.2151320000000001</v>
      </c>
      <c r="R151" s="151">
        <f t="shared" si="12"/>
        <v>1.3113581439999999</v>
      </c>
      <c r="S151" s="151">
        <v>0</v>
      </c>
      <c r="T151" s="152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3" t="s">
        <v>133</v>
      </c>
      <c r="AT151" s="153" t="s">
        <v>129</v>
      </c>
      <c r="AU151" s="153" t="s">
        <v>134</v>
      </c>
      <c r="AY151" s="14" t="s">
        <v>127</v>
      </c>
      <c r="BE151" s="154">
        <f t="shared" si="14"/>
        <v>0</v>
      </c>
      <c r="BF151" s="154">
        <f t="shared" si="15"/>
        <v>0</v>
      </c>
      <c r="BG151" s="154">
        <f t="shared" si="16"/>
        <v>0</v>
      </c>
      <c r="BH151" s="154">
        <f t="shared" si="17"/>
        <v>0</v>
      </c>
      <c r="BI151" s="154">
        <f t="shared" si="18"/>
        <v>0</v>
      </c>
      <c r="BJ151" s="14" t="s">
        <v>134</v>
      </c>
      <c r="BK151" s="155">
        <f t="shared" si="19"/>
        <v>0</v>
      </c>
      <c r="BL151" s="14" t="s">
        <v>133</v>
      </c>
      <c r="BM151" s="153" t="s">
        <v>223</v>
      </c>
    </row>
    <row r="152" spans="1:65" s="2" customFormat="1" ht="21.75" customHeight="1" x14ac:dyDescent="0.2">
      <c r="A152" s="29"/>
      <c r="B152" s="141"/>
      <c r="C152" s="142" t="s">
        <v>224</v>
      </c>
      <c r="D152" s="142" t="s">
        <v>129</v>
      </c>
      <c r="E152" s="143" t="s">
        <v>225</v>
      </c>
      <c r="F152" s="144" t="s">
        <v>226</v>
      </c>
      <c r="G152" s="145" t="s">
        <v>227</v>
      </c>
      <c r="H152" s="146">
        <v>1.0289999999999999</v>
      </c>
      <c r="I152" s="147"/>
      <c r="J152" s="146">
        <f t="shared" si="10"/>
        <v>0</v>
      </c>
      <c r="K152" s="148"/>
      <c r="L152" s="30"/>
      <c r="M152" s="149" t="s">
        <v>1</v>
      </c>
      <c r="N152" s="150" t="s">
        <v>41</v>
      </c>
      <c r="O152" s="55"/>
      <c r="P152" s="151">
        <f t="shared" si="11"/>
        <v>0</v>
      </c>
      <c r="Q152" s="151">
        <v>0</v>
      </c>
      <c r="R152" s="151">
        <f t="shared" si="12"/>
        <v>0</v>
      </c>
      <c r="S152" s="151">
        <v>0</v>
      </c>
      <c r="T152" s="152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3" t="s">
        <v>133</v>
      </c>
      <c r="AT152" s="153" t="s">
        <v>129</v>
      </c>
      <c r="AU152" s="153" t="s">
        <v>134</v>
      </c>
      <c r="AY152" s="14" t="s">
        <v>127</v>
      </c>
      <c r="BE152" s="154">
        <f t="shared" si="14"/>
        <v>0</v>
      </c>
      <c r="BF152" s="154">
        <f t="shared" si="15"/>
        <v>0</v>
      </c>
      <c r="BG152" s="154">
        <f t="shared" si="16"/>
        <v>0</v>
      </c>
      <c r="BH152" s="154">
        <f t="shared" si="17"/>
        <v>0</v>
      </c>
      <c r="BI152" s="154">
        <f t="shared" si="18"/>
        <v>0</v>
      </c>
      <c r="BJ152" s="14" t="s">
        <v>134</v>
      </c>
      <c r="BK152" s="155">
        <f t="shared" si="19"/>
        <v>0</v>
      </c>
      <c r="BL152" s="14" t="s">
        <v>133</v>
      </c>
      <c r="BM152" s="153" t="s">
        <v>228</v>
      </c>
    </row>
    <row r="153" spans="1:65" s="2" customFormat="1" ht="21.75" customHeight="1" x14ac:dyDescent="0.2">
      <c r="A153" s="29"/>
      <c r="B153" s="141"/>
      <c r="C153" s="142" t="s">
        <v>229</v>
      </c>
      <c r="D153" s="142" t="s">
        <v>129</v>
      </c>
      <c r="E153" s="143" t="s">
        <v>230</v>
      </c>
      <c r="F153" s="144" t="s">
        <v>231</v>
      </c>
      <c r="G153" s="145" t="s">
        <v>227</v>
      </c>
      <c r="H153" s="146">
        <v>1.0289999999999999</v>
      </c>
      <c r="I153" s="147"/>
      <c r="J153" s="146">
        <f t="shared" si="10"/>
        <v>0</v>
      </c>
      <c r="K153" s="148"/>
      <c r="L153" s="30"/>
      <c r="M153" s="149" t="s">
        <v>1</v>
      </c>
      <c r="N153" s="150" t="s">
        <v>41</v>
      </c>
      <c r="O153" s="55"/>
      <c r="P153" s="151">
        <f t="shared" si="11"/>
        <v>0</v>
      </c>
      <c r="Q153" s="151">
        <v>0</v>
      </c>
      <c r="R153" s="151">
        <f t="shared" si="12"/>
        <v>0</v>
      </c>
      <c r="S153" s="151">
        <v>0</v>
      </c>
      <c r="T153" s="152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3" t="s">
        <v>133</v>
      </c>
      <c r="AT153" s="153" t="s">
        <v>129</v>
      </c>
      <c r="AU153" s="153" t="s">
        <v>134</v>
      </c>
      <c r="AY153" s="14" t="s">
        <v>127</v>
      </c>
      <c r="BE153" s="154">
        <f t="shared" si="14"/>
        <v>0</v>
      </c>
      <c r="BF153" s="154">
        <f t="shared" si="15"/>
        <v>0</v>
      </c>
      <c r="BG153" s="154">
        <f t="shared" si="16"/>
        <v>0</v>
      </c>
      <c r="BH153" s="154">
        <f t="shared" si="17"/>
        <v>0</v>
      </c>
      <c r="BI153" s="154">
        <f t="shared" si="18"/>
        <v>0</v>
      </c>
      <c r="BJ153" s="14" t="s">
        <v>134</v>
      </c>
      <c r="BK153" s="155">
        <f t="shared" si="19"/>
        <v>0</v>
      </c>
      <c r="BL153" s="14" t="s">
        <v>133</v>
      </c>
      <c r="BM153" s="153" t="s">
        <v>232</v>
      </c>
    </row>
    <row r="154" spans="1:65" s="2" customFormat="1" ht="21.75" customHeight="1" x14ac:dyDescent="0.2">
      <c r="A154" s="29"/>
      <c r="B154" s="141"/>
      <c r="C154" s="142" t="s">
        <v>233</v>
      </c>
      <c r="D154" s="142" t="s">
        <v>129</v>
      </c>
      <c r="E154" s="143" t="s">
        <v>234</v>
      </c>
      <c r="F154" s="144" t="s">
        <v>235</v>
      </c>
      <c r="G154" s="145" t="s">
        <v>227</v>
      </c>
      <c r="H154" s="146">
        <v>1.0289999999999999</v>
      </c>
      <c r="I154" s="147"/>
      <c r="J154" s="146">
        <f t="shared" si="10"/>
        <v>0</v>
      </c>
      <c r="K154" s="148"/>
      <c r="L154" s="30"/>
      <c r="M154" s="149" t="s">
        <v>1</v>
      </c>
      <c r="N154" s="150" t="s">
        <v>41</v>
      </c>
      <c r="O154" s="55"/>
      <c r="P154" s="151">
        <f t="shared" si="11"/>
        <v>0</v>
      </c>
      <c r="Q154" s="151">
        <v>0</v>
      </c>
      <c r="R154" s="151">
        <f t="shared" si="12"/>
        <v>0</v>
      </c>
      <c r="S154" s="151">
        <v>0</v>
      </c>
      <c r="T154" s="152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3" t="s">
        <v>133</v>
      </c>
      <c r="AT154" s="153" t="s">
        <v>129</v>
      </c>
      <c r="AU154" s="153" t="s">
        <v>134</v>
      </c>
      <c r="AY154" s="14" t="s">
        <v>127</v>
      </c>
      <c r="BE154" s="154">
        <f t="shared" si="14"/>
        <v>0</v>
      </c>
      <c r="BF154" s="154">
        <f t="shared" si="15"/>
        <v>0</v>
      </c>
      <c r="BG154" s="154">
        <f t="shared" si="16"/>
        <v>0</v>
      </c>
      <c r="BH154" s="154">
        <f t="shared" si="17"/>
        <v>0</v>
      </c>
      <c r="BI154" s="154">
        <f t="shared" si="18"/>
        <v>0</v>
      </c>
      <c r="BJ154" s="14" t="s">
        <v>134</v>
      </c>
      <c r="BK154" s="155">
        <f t="shared" si="19"/>
        <v>0</v>
      </c>
      <c r="BL154" s="14" t="s">
        <v>133</v>
      </c>
      <c r="BM154" s="153" t="s">
        <v>236</v>
      </c>
    </row>
    <row r="155" spans="1:65" s="12" customFormat="1" ht="22.9" customHeight="1" x14ac:dyDescent="0.2">
      <c r="B155" s="128"/>
      <c r="D155" s="129" t="s">
        <v>74</v>
      </c>
      <c r="E155" s="139" t="s">
        <v>237</v>
      </c>
      <c r="F155" s="139" t="s">
        <v>238</v>
      </c>
      <c r="I155" s="131"/>
      <c r="J155" s="140">
        <f>BK155</f>
        <v>0</v>
      </c>
      <c r="L155" s="128"/>
      <c r="M155" s="133"/>
      <c r="N155" s="134"/>
      <c r="O155" s="134"/>
      <c r="P155" s="135">
        <f>P156</f>
        <v>0</v>
      </c>
      <c r="Q155" s="134"/>
      <c r="R155" s="135">
        <f>R156</f>
        <v>0</v>
      </c>
      <c r="S155" s="134"/>
      <c r="T155" s="136">
        <f>T156</f>
        <v>0</v>
      </c>
      <c r="AR155" s="129" t="s">
        <v>83</v>
      </c>
      <c r="AT155" s="137" t="s">
        <v>74</v>
      </c>
      <c r="AU155" s="137" t="s">
        <v>83</v>
      </c>
      <c r="AY155" s="129" t="s">
        <v>127</v>
      </c>
      <c r="BK155" s="138">
        <f>BK156</f>
        <v>0</v>
      </c>
    </row>
    <row r="156" spans="1:65" s="2" customFormat="1" ht="33" customHeight="1" x14ac:dyDescent="0.2">
      <c r="A156" s="29"/>
      <c r="B156" s="141"/>
      <c r="C156" s="142" t="s">
        <v>239</v>
      </c>
      <c r="D156" s="142" t="s">
        <v>129</v>
      </c>
      <c r="E156" s="143" t="s">
        <v>240</v>
      </c>
      <c r="F156" s="144" t="s">
        <v>241</v>
      </c>
      <c r="G156" s="145" t="s">
        <v>227</v>
      </c>
      <c r="H156" s="146">
        <v>15.157</v>
      </c>
      <c r="I156" s="147"/>
      <c r="J156" s="146">
        <f>ROUND(I156*H156,3)</f>
        <v>0</v>
      </c>
      <c r="K156" s="148"/>
      <c r="L156" s="30"/>
      <c r="M156" s="149" t="s">
        <v>1</v>
      </c>
      <c r="N156" s="150" t="s">
        <v>41</v>
      </c>
      <c r="O156" s="55"/>
      <c r="P156" s="151">
        <f>O156*H156</f>
        <v>0</v>
      </c>
      <c r="Q156" s="151">
        <v>0</v>
      </c>
      <c r="R156" s="151">
        <f>Q156*H156</f>
        <v>0</v>
      </c>
      <c r="S156" s="151">
        <v>0</v>
      </c>
      <c r="T156" s="152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3" t="s">
        <v>133</v>
      </c>
      <c r="AT156" s="153" t="s">
        <v>129</v>
      </c>
      <c r="AU156" s="153" t="s">
        <v>134</v>
      </c>
      <c r="AY156" s="14" t="s">
        <v>127</v>
      </c>
      <c r="BE156" s="154">
        <f>IF(N156="základná",J156,0)</f>
        <v>0</v>
      </c>
      <c r="BF156" s="154">
        <f>IF(N156="znížená",J156,0)</f>
        <v>0</v>
      </c>
      <c r="BG156" s="154">
        <f>IF(N156="zákl. prenesená",J156,0)</f>
        <v>0</v>
      </c>
      <c r="BH156" s="154">
        <f>IF(N156="zníž. prenesená",J156,0)</f>
        <v>0</v>
      </c>
      <c r="BI156" s="154">
        <f>IF(N156="nulová",J156,0)</f>
        <v>0</v>
      </c>
      <c r="BJ156" s="14" t="s">
        <v>134</v>
      </c>
      <c r="BK156" s="155">
        <f>ROUND(I156*H156,3)</f>
        <v>0</v>
      </c>
      <c r="BL156" s="14" t="s">
        <v>133</v>
      </c>
      <c r="BM156" s="153" t="s">
        <v>242</v>
      </c>
    </row>
    <row r="157" spans="1:65" s="12" customFormat="1" ht="25.9" customHeight="1" x14ac:dyDescent="0.2">
      <c r="B157" s="128"/>
      <c r="D157" s="129" t="s">
        <v>74</v>
      </c>
      <c r="E157" s="130" t="s">
        <v>243</v>
      </c>
      <c r="F157" s="130" t="s">
        <v>244</v>
      </c>
      <c r="I157" s="131"/>
      <c r="J157" s="132">
        <f>BK157</f>
        <v>0</v>
      </c>
      <c r="L157" s="128"/>
      <c r="M157" s="133"/>
      <c r="N157" s="134"/>
      <c r="O157" s="134"/>
      <c r="P157" s="135">
        <f>P158</f>
        <v>0</v>
      </c>
      <c r="Q157" s="134"/>
      <c r="R157" s="135">
        <f>R158</f>
        <v>1E-4</v>
      </c>
      <c r="S157" s="134"/>
      <c r="T157" s="136">
        <f>T158</f>
        <v>1E-3</v>
      </c>
      <c r="AR157" s="129" t="s">
        <v>134</v>
      </c>
      <c r="AT157" s="137" t="s">
        <v>74</v>
      </c>
      <c r="AU157" s="137" t="s">
        <v>75</v>
      </c>
      <c r="AY157" s="129" t="s">
        <v>127</v>
      </c>
      <c r="BK157" s="138">
        <f>BK158</f>
        <v>0</v>
      </c>
    </row>
    <row r="158" spans="1:65" s="12" customFormat="1" ht="22.9" customHeight="1" x14ac:dyDescent="0.2">
      <c r="B158" s="128"/>
      <c r="D158" s="129" t="s">
        <v>74</v>
      </c>
      <c r="E158" s="139" t="s">
        <v>245</v>
      </c>
      <c r="F158" s="139" t="s">
        <v>246</v>
      </c>
      <c r="I158" s="131"/>
      <c r="J158" s="140">
        <f>BK158</f>
        <v>0</v>
      </c>
      <c r="L158" s="128"/>
      <c r="M158" s="133"/>
      <c r="N158" s="134"/>
      <c r="O158" s="134"/>
      <c r="P158" s="135">
        <f>SUM(P159:P161)</f>
        <v>0</v>
      </c>
      <c r="Q158" s="134"/>
      <c r="R158" s="135">
        <f>SUM(R159:R161)</f>
        <v>1E-4</v>
      </c>
      <c r="S158" s="134"/>
      <c r="T158" s="136">
        <f>SUM(T159:T161)</f>
        <v>1E-3</v>
      </c>
      <c r="AR158" s="129" t="s">
        <v>134</v>
      </c>
      <c r="AT158" s="137" t="s">
        <v>74</v>
      </c>
      <c r="AU158" s="137" t="s">
        <v>83</v>
      </c>
      <c r="AY158" s="129" t="s">
        <v>127</v>
      </c>
      <c r="BK158" s="138">
        <f>SUM(BK159:BK161)</f>
        <v>0</v>
      </c>
    </row>
    <row r="159" spans="1:65" s="2" customFormat="1" ht="33" customHeight="1" x14ac:dyDescent="0.2">
      <c r="A159" s="29"/>
      <c r="B159" s="141"/>
      <c r="C159" s="142" t="s">
        <v>247</v>
      </c>
      <c r="D159" s="142" t="s">
        <v>129</v>
      </c>
      <c r="E159" s="143" t="s">
        <v>248</v>
      </c>
      <c r="F159" s="144" t="s">
        <v>249</v>
      </c>
      <c r="G159" s="145" t="s">
        <v>218</v>
      </c>
      <c r="H159" s="146">
        <v>1</v>
      </c>
      <c r="I159" s="147"/>
      <c r="J159" s="146">
        <f>ROUND(I159*H159,3)</f>
        <v>0</v>
      </c>
      <c r="K159" s="148"/>
      <c r="L159" s="30"/>
      <c r="M159" s="149" t="s">
        <v>1</v>
      </c>
      <c r="N159" s="150" t="s">
        <v>41</v>
      </c>
      <c r="O159" s="55"/>
      <c r="P159" s="151">
        <f>O159*H159</f>
        <v>0</v>
      </c>
      <c r="Q159" s="151">
        <v>5.0000000000000002E-5</v>
      </c>
      <c r="R159" s="151">
        <f>Q159*H159</f>
        <v>5.0000000000000002E-5</v>
      </c>
      <c r="S159" s="151">
        <v>0</v>
      </c>
      <c r="T159" s="152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3" t="s">
        <v>194</v>
      </c>
      <c r="AT159" s="153" t="s">
        <v>129</v>
      </c>
      <c r="AU159" s="153" t="s">
        <v>134</v>
      </c>
      <c r="AY159" s="14" t="s">
        <v>127</v>
      </c>
      <c r="BE159" s="154">
        <f>IF(N159="základná",J159,0)</f>
        <v>0</v>
      </c>
      <c r="BF159" s="154">
        <f>IF(N159="znížená",J159,0)</f>
        <v>0</v>
      </c>
      <c r="BG159" s="154">
        <f>IF(N159="zákl. prenesená",J159,0)</f>
        <v>0</v>
      </c>
      <c r="BH159" s="154">
        <f>IF(N159="zníž. prenesená",J159,0)</f>
        <v>0</v>
      </c>
      <c r="BI159" s="154">
        <f>IF(N159="nulová",J159,0)</f>
        <v>0</v>
      </c>
      <c r="BJ159" s="14" t="s">
        <v>134</v>
      </c>
      <c r="BK159" s="155">
        <f>ROUND(I159*H159,3)</f>
        <v>0</v>
      </c>
      <c r="BL159" s="14" t="s">
        <v>194</v>
      </c>
      <c r="BM159" s="153" t="s">
        <v>250</v>
      </c>
    </row>
    <row r="160" spans="1:65" s="2" customFormat="1" ht="97.5" x14ac:dyDescent="0.2">
      <c r="A160" s="29"/>
      <c r="B160" s="30"/>
      <c r="C160" s="29"/>
      <c r="D160" s="166" t="s">
        <v>251</v>
      </c>
      <c r="E160" s="29"/>
      <c r="F160" s="167" t="s">
        <v>252</v>
      </c>
      <c r="G160" s="29"/>
      <c r="H160" s="29"/>
      <c r="I160" s="168"/>
      <c r="J160" s="29"/>
      <c r="K160" s="29"/>
      <c r="L160" s="30"/>
      <c r="M160" s="169"/>
      <c r="N160" s="170"/>
      <c r="O160" s="55"/>
      <c r="P160" s="55"/>
      <c r="Q160" s="55"/>
      <c r="R160" s="55"/>
      <c r="S160" s="55"/>
      <c r="T160" s="56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T160" s="14" t="s">
        <v>251</v>
      </c>
      <c r="AU160" s="14" t="s">
        <v>134</v>
      </c>
    </row>
    <row r="161" spans="1:65" s="2" customFormat="1" ht="21.75" customHeight="1" x14ac:dyDescent="0.2">
      <c r="A161" s="29"/>
      <c r="B161" s="141"/>
      <c r="C161" s="142" t="s">
        <v>253</v>
      </c>
      <c r="D161" s="142" t="s">
        <v>129</v>
      </c>
      <c r="E161" s="143" t="s">
        <v>254</v>
      </c>
      <c r="F161" s="144" t="s">
        <v>255</v>
      </c>
      <c r="G161" s="145" t="s">
        <v>218</v>
      </c>
      <c r="H161" s="146">
        <v>1</v>
      </c>
      <c r="I161" s="147"/>
      <c r="J161" s="146">
        <f>ROUND(I161*H161,3)</f>
        <v>0</v>
      </c>
      <c r="K161" s="148"/>
      <c r="L161" s="30"/>
      <c r="M161" s="171" t="s">
        <v>1</v>
      </c>
      <c r="N161" s="172" t="s">
        <v>41</v>
      </c>
      <c r="O161" s="173"/>
      <c r="P161" s="174">
        <f>O161*H161</f>
        <v>0</v>
      </c>
      <c r="Q161" s="174">
        <v>5.0000000000000002E-5</v>
      </c>
      <c r="R161" s="174">
        <f>Q161*H161</f>
        <v>5.0000000000000002E-5</v>
      </c>
      <c r="S161" s="174">
        <v>1E-3</v>
      </c>
      <c r="T161" s="175">
        <f>S161*H161</f>
        <v>1E-3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3" t="s">
        <v>194</v>
      </c>
      <c r="AT161" s="153" t="s">
        <v>129</v>
      </c>
      <c r="AU161" s="153" t="s">
        <v>134</v>
      </c>
      <c r="AY161" s="14" t="s">
        <v>127</v>
      </c>
      <c r="BE161" s="154">
        <f>IF(N161="základná",J161,0)</f>
        <v>0</v>
      </c>
      <c r="BF161" s="154">
        <f>IF(N161="znížená",J161,0)</f>
        <v>0</v>
      </c>
      <c r="BG161" s="154">
        <f>IF(N161="zákl. prenesená",J161,0)</f>
        <v>0</v>
      </c>
      <c r="BH161" s="154">
        <f>IF(N161="zníž. prenesená",J161,0)</f>
        <v>0</v>
      </c>
      <c r="BI161" s="154">
        <f>IF(N161="nulová",J161,0)</f>
        <v>0</v>
      </c>
      <c r="BJ161" s="14" t="s">
        <v>134</v>
      </c>
      <c r="BK161" s="155">
        <f>ROUND(I161*H161,3)</f>
        <v>0</v>
      </c>
      <c r="BL161" s="14" t="s">
        <v>194</v>
      </c>
      <c r="BM161" s="153" t="s">
        <v>256</v>
      </c>
    </row>
    <row r="162" spans="1:65" s="2" customFormat="1" ht="6.95" customHeight="1" x14ac:dyDescent="0.25">
      <c r="A162" s="29"/>
      <c r="B162" s="44"/>
      <c r="C162" s="45"/>
      <c r="D162" s="45"/>
      <c r="E162" s="45"/>
      <c r="F162" s="45"/>
      <c r="G162" s="45"/>
      <c r="H162" s="45"/>
      <c r="I162" s="45"/>
      <c r="J162" s="45"/>
      <c r="K162" s="45"/>
      <c r="L162" s="30"/>
      <c r="M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</row>
  </sheetData>
  <autoFilter ref="C123:K161" xr:uid="{00000000-0009-0000-0000-000001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58"/>
  <sheetViews>
    <sheetView showGridLines="0" topLeftCell="A56" workbookViewId="0">
      <selection activeCell="I76" sqref="I76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87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 x14ac:dyDescent="0.2">
      <c r="B4" s="17"/>
      <c r="D4" s="18" t="s">
        <v>94</v>
      </c>
      <c r="L4" s="17"/>
      <c r="M4" s="90" t="s">
        <v>9</v>
      </c>
      <c r="AT4" s="14" t="s">
        <v>3</v>
      </c>
    </row>
    <row r="5" spans="1:46" s="1" customFormat="1" ht="6.95" customHeight="1" x14ac:dyDescent="0.2">
      <c r="B5" s="17"/>
      <c r="L5" s="17"/>
    </row>
    <row r="6" spans="1:46" s="1" customFormat="1" ht="12" customHeight="1" x14ac:dyDescent="0.2">
      <c r="B6" s="17"/>
      <c r="D6" s="24" t="s">
        <v>14</v>
      </c>
      <c r="L6" s="17"/>
    </row>
    <row r="7" spans="1:46" s="1" customFormat="1" ht="16.5" customHeight="1" x14ac:dyDescent="0.2">
      <c r="B7" s="17"/>
      <c r="E7" s="220" t="str">
        <f>'Rekapitulácia stavby'!K6</f>
        <v>AUTOBUSOVÉ ZASTÁVKY</v>
      </c>
      <c r="F7" s="221"/>
      <c r="G7" s="221"/>
      <c r="H7" s="221"/>
      <c r="L7" s="17"/>
    </row>
    <row r="8" spans="1:46" s="2" customFormat="1" ht="12" customHeight="1" x14ac:dyDescent="0.2">
      <c r="A8" s="29"/>
      <c r="B8" s="30"/>
      <c r="C8" s="29"/>
      <c r="D8" s="24" t="s">
        <v>95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 x14ac:dyDescent="0.2">
      <c r="A9" s="29"/>
      <c r="B9" s="30"/>
      <c r="C9" s="29"/>
      <c r="D9" s="29"/>
      <c r="E9" s="199" t="s">
        <v>257</v>
      </c>
      <c r="F9" s="219"/>
      <c r="G9" s="219"/>
      <c r="H9" s="219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4" t="s">
        <v>18</v>
      </c>
      <c r="E12" s="29"/>
      <c r="F12" s="22" t="s">
        <v>258</v>
      </c>
      <c r="G12" s="29"/>
      <c r="H12" s="29"/>
      <c r="I12" s="24" t="s">
        <v>20</v>
      </c>
      <c r="J12" s="52" t="str">
        <f>'Rekapitulácia stavby'!AN8</f>
        <v>7. 12. 2020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 x14ac:dyDescent="0.2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222" t="str">
        <f>'Rekapitulácia stavby'!E14</f>
        <v>Vyplň údaj</v>
      </c>
      <c r="F18" s="214"/>
      <c r="G18" s="214"/>
      <c r="H18" s="214"/>
      <c r="I18" s="24" t="s">
        <v>25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2" t="s">
        <v>98</v>
      </c>
      <c r="F21" s="29"/>
      <c r="G21" s="29"/>
      <c r="H21" s="29"/>
      <c r="I21" s="24" t="s">
        <v>25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2" t="s">
        <v>99</v>
      </c>
      <c r="F24" s="29"/>
      <c r="G24" s="29"/>
      <c r="H24" s="29"/>
      <c r="I24" s="24" t="s">
        <v>25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4" t="s">
        <v>34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91"/>
      <c r="B27" s="92"/>
      <c r="C27" s="91"/>
      <c r="D27" s="91"/>
      <c r="E27" s="218" t="s">
        <v>1</v>
      </c>
      <c r="F27" s="218"/>
      <c r="G27" s="218"/>
      <c r="H27" s="21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x14ac:dyDescent="0.2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x14ac:dyDescent="0.2">
      <c r="A30" s="29"/>
      <c r="B30" s="30"/>
      <c r="C30" s="29"/>
      <c r="D30" s="94" t="s">
        <v>35</v>
      </c>
      <c r="E30" s="29"/>
      <c r="F30" s="29"/>
      <c r="G30" s="29"/>
      <c r="H30" s="29"/>
      <c r="I30" s="29"/>
      <c r="J30" s="68">
        <f>ROUND(J124,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 x14ac:dyDescent="0.2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x14ac:dyDescent="0.2">
      <c r="A33" s="29"/>
      <c r="B33" s="30"/>
      <c r="C33" s="29"/>
      <c r="D33" s="95" t="s">
        <v>39</v>
      </c>
      <c r="E33" s="24" t="s">
        <v>40</v>
      </c>
      <c r="F33" s="96">
        <f>ROUND((SUM(BE124:BE157)),  2)</f>
        <v>0</v>
      </c>
      <c r="G33" s="29"/>
      <c r="H33" s="29"/>
      <c r="I33" s="97">
        <v>0.2</v>
      </c>
      <c r="J33" s="96">
        <f>ROUND(((SUM(BE124:BE157))*I33),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x14ac:dyDescent="0.2">
      <c r="A34" s="29"/>
      <c r="B34" s="30"/>
      <c r="C34" s="29"/>
      <c r="D34" s="29"/>
      <c r="E34" s="24" t="s">
        <v>41</v>
      </c>
      <c r="F34" s="96">
        <f>ROUND((SUM(BF124:BF157)),  2)</f>
        <v>0</v>
      </c>
      <c r="G34" s="29"/>
      <c r="H34" s="29"/>
      <c r="I34" s="97">
        <v>0.2</v>
      </c>
      <c r="J34" s="96">
        <f>ROUND(((SUM(BF124:BF157))*I34),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 x14ac:dyDescent="0.2">
      <c r="A35" s="29"/>
      <c r="B35" s="30"/>
      <c r="C35" s="29"/>
      <c r="D35" s="29"/>
      <c r="E35" s="24" t="s">
        <v>42</v>
      </c>
      <c r="F35" s="96">
        <f>ROUND((SUM(BG124:BG157)),  2)</f>
        <v>0</v>
      </c>
      <c r="G35" s="29"/>
      <c r="H35" s="29"/>
      <c r="I35" s="97">
        <v>0.2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 x14ac:dyDescent="0.2">
      <c r="A36" s="29"/>
      <c r="B36" s="30"/>
      <c r="C36" s="29"/>
      <c r="D36" s="29"/>
      <c r="E36" s="24" t="s">
        <v>43</v>
      </c>
      <c r="F36" s="96">
        <f>ROUND((SUM(BH124:BH157)),  2)</f>
        <v>0</v>
      </c>
      <c r="G36" s="29"/>
      <c r="H36" s="29"/>
      <c r="I36" s="97">
        <v>0.2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 x14ac:dyDescent="0.2">
      <c r="A37" s="29"/>
      <c r="B37" s="30"/>
      <c r="C37" s="29"/>
      <c r="D37" s="29"/>
      <c r="E37" s="24" t="s">
        <v>44</v>
      </c>
      <c r="F37" s="96">
        <f>ROUND((SUM(BI124:BI157)),  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x14ac:dyDescent="0.2">
      <c r="A39" s="29"/>
      <c r="B39" s="30"/>
      <c r="C39" s="98"/>
      <c r="D39" s="99" t="s">
        <v>45</v>
      </c>
      <c r="E39" s="57"/>
      <c r="F39" s="57"/>
      <c r="G39" s="100" t="s">
        <v>46</v>
      </c>
      <c r="H39" s="101" t="s">
        <v>47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 x14ac:dyDescent="0.2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 x14ac:dyDescent="0.2">
      <c r="B41" s="17"/>
      <c r="L41" s="17"/>
    </row>
    <row r="42" spans="1:31" s="1" customFormat="1" ht="14.45" customHeight="1" x14ac:dyDescent="0.2">
      <c r="B42" s="17"/>
      <c r="L42" s="17"/>
    </row>
    <row r="43" spans="1:31" s="1" customFormat="1" ht="14.45" customHeight="1" x14ac:dyDescent="0.2">
      <c r="B43" s="17"/>
      <c r="L43" s="17"/>
    </row>
    <row r="44" spans="1:31" s="1" customFormat="1" ht="14.45" customHeight="1" x14ac:dyDescent="0.2">
      <c r="B44" s="17"/>
      <c r="L44" s="17"/>
    </row>
    <row r="45" spans="1:31" s="1" customFormat="1" ht="14.45" customHeight="1" x14ac:dyDescent="0.2">
      <c r="B45" s="17"/>
      <c r="L45" s="17"/>
    </row>
    <row r="46" spans="1:31" s="1" customFormat="1" ht="14.45" customHeight="1" x14ac:dyDescent="0.2">
      <c r="B46" s="17"/>
      <c r="L46" s="17"/>
    </row>
    <row r="47" spans="1:31" s="1" customFormat="1" ht="14.45" customHeight="1" x14ac:dyDescent="0.2">
      <c r="B47" s="17"/>
      <c r="L47" s="17"/>
    </row>
    <row r="48" spans="1:31" s="1" customFormat="1" ht="14.45" customHeight="1" x14ac:dyDescent="0.2">
      <c r="B48" s="17"/>
      <c r="L48" s="17"/>
    </row>
    <row r="49" spans="1:31" s="1" customFormat="1" ht="14.45" customHeight="1" x14ac:dyDescent="0.2">
      <c r="B49" s="17"/>
      <c r="L49" s="17"/>
    </row>
    <row r="50" spans="1:31" s="2" customFormat="1" ht="14.45" customHeight="1" x14ac:dyDescent="0.2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9"/>
      <c r="B61" s="30"/>
      <c r="C61" s="29"/>
      <c r="D61" s="42" t="s">
        <v>50</v>
      </c>
      <c r="E61" s="32"/>
      <c r="F61" s="104" t="s">
        <v>51</v>
      </c>
      <c r="G61" s="42" t="s">
        <v>50</v>
      </c>
      <c r="H61" s="32"/>
      <c r="I61" s="32"/>
      <c r="J61" s="105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H73" s="179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9"/>
      <c r="B76" s="30"/>
      <c r="C76" s="29"/>
      <c r="D76" s="42" t="s">
        <v>50</v>
      </c>
      <c r="E76" s="32"/>
      <c r="F76" s="104" t="s">
        <v>51</v>
      </c>
      <c r="G76" s="42" t="s">
        <v>50</v>
      </c>
      <c r="H76" s="32"/>
      <c r="I76" s="32"/>
      <c r="J76" s="105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 x14ac:dyDescent="0.2">
      <c r="A82" s="29"/>
      <c r="B82" s="30"/>
      <c r="C82" s="18" t="s">
        <v>100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 x14ac:dyDescent="0.2">
      <c r="A85" s="29"/>
      <c r="B85" s="30"/>
      <c r="C85" s="29"/>
      <c r="D85" s="29"/>
      <c r="E85" s="220" t="str">
        <f>E7</f>
        <v>AUTOBUSOVÉ ZASTÁVKY</v>
      </c>
      <c r="F85" s="221"/>
      <c r="G85" s="221"/>
      <c r="H85" s="221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 x14ac:dyDescent="0.2">
      <c r="A86" s="29"/>
      <c r="B86" s="30"/>
      <c r="C86" s="24" t="s">
        <v>95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customHeight="1" x14ac:dyDescent="0.2">
      <c r="A87" s="29"/>
      <c r="B87" s="30"/>
      <c r="C87" s="29"/>
      <c r="D87" s="29"/>
      <c r="E87" s="199" t="str">
        <f>E9</f>
        <v>02 - SO 02 - AUTOBUSOVÁ ZASTÁVKA TYP 1 (ŽELEZNIČNÁ STANICA)</v>
      </c>
      <c r="F87" s="219"/>
      <c r="G87" s="219"/>
      <c r="H87" s="219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 x14ac:dyDescent="0.2">
      <c r="A89" s="29"/>
      <c r="B89" s="30"/>
      <c r="C89" s="24" t="s">
        <v>18</v>
      </c>
      <c r="D89" s="29"/>
      <c r="E89" s="29"/>
      <c r="F89" s="22" t="str">
        <f>F12</f>
        <v>K.Ú. NEDOŽERY, P.Č. C-KN 657/35</v>
      </c>
      <c r="G89" s="29"/>
      <c r="H89" s="29"/>
      <c r="I89" s="24" t="s">
        <v>20</v>
      </c>
      <c r="J89" s="52" t="str">
        <f>IF(J12="","",J12)</f>
        <v>7. 12. 2020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54.4" customHeight="1" x14ac:dyDescent="0.2">
      <c r="A91" s="29"/>
      <c r="B91" s="30"/>
      <c r="C91" s="24" t="s">
        <v>22</v>
      </c>
      <c r="D91" s="29"/>
      <c r="E91" s="29"/>
      <c r="F91" s="22" t="str">
        <f>E15</f>
        <v>OBEC NEDOŽERY-BREZANY, DRUŽSTEVNÁ 367, 972 12 N-B</v>
      </c>
      <c r="G91" s="29"/>
      <c r="H91" s="29"/>
      <c r="I91" s="24" t="s">
        <v>28</v>
      </c>
      <c r="J91" s="27" t="str">
        <f>E21</f>
        <v>STATIC CONSULTING s.r.o. BREZIANSKA 665/7 972 12 N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 x14ac:dyDescent="0.2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>I. Mokrý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 x14ac:dyDescent="0.25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 x14ac:dyDescent="0.25">
      <c r="A94" s="29"/>
      <c r="B94" s="30"/>
      <c r="C94" s="106" t="s">
        <v>101</v>
      </c>
      <c r="D94" s="98"/>
      <c r="E94" s="98"/>
      <c r="F94" s="98"/>
      <c r="G94" s="98"/>
      <c r="H94" s="98"/>
      <c r="I94" s="98"/>
      <c r="J94" s="107" t="s">
        <v>102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 x14ac:dyDescent="0.25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 x14ac:dyDescent="0.25">
      <c r="A96" s="29"/>
      <c r="B96" s="30"/>
      <c r="C96" s="108" t="s">
        <v>103</v>
      </c>
      <c r="D96" s="29"/>
      <c r="E96" s="29"/>
      <c r="F96" s="29"/>
      <c r="G96" s="29"/>
      <c r="H96" s="29"/>
      <c r="I96" s="29"/>
      <c r="J96" s="68">
        <f>J124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104</v>
      </c>
    </row>
    <row r="97" spans="1:31" s="9" customFormat="1" ht="24.95" customHeight="1" x14ac:dyDescent="0.25">
      <c r="B97" s="109"/>
      <c r="D97" s="110" t="s">
        <v>105</v>
      </c>
      <c r="E97" s="111"/>
      <c r="F97" s="111"/>
      <c r="G97" s="111"/>
      <c r="H97" s="111"/>
      <c r="I97" s="111"/>
      <c r="J97" s="112">
        <f>J125</f>
        <v>0</v>
      </c>
      <c r="L97" s="109"/>
    </row>
    <row r="98" spans="1:31" s="10" customFormat="1" ht="19.899999999999999" customHeight="1" x14ac:dyDescent="0.25">
      <c r="B98" s="113"/>
      <c r="D98" s="114" t="s">
        <v>106</v>
      </c>
      <c r="E98" s="115"/>
      <c r="F98" s="115"/>
      <c r="G98" s="115"/>
      <c r="H98" s="115"/>
      <c r="I98" s="115"/>
      <c r="J98" s="116">
        <f>J126</f>
        <v>0</v>
      </c>
      <c r="L98" s="113"/>
    </row>
    <row r="99" spans="1:31" s="10" customFormat="1" ht="19.899999999999999" customHeight="1" x14ac:dyDescent="0.25">
      <c r="B99" s="113"/>
      <c r="D99" s="114" t="s">
        <v>107</v>
      </c>
      <c r="E99" s="115"/>
      <c r="F99" s="115"/>
      <c r="G99" s="115"/>
      <c r="H99" s="115"/>
      <c r="I99" s="115"/>
      <c r="J99" s="116">
        <f>J136</f>
        <v>0</v>
      </c>
      <c r="L99" s="113"/>
    </row>
    <row r="100" spans="1:31" s="10" customFormat="1" ht="19.899999999999999" customHeight="1" x14ac:dyDescent="0.25">
      <c r="B100" s="113"/>
      <c r="D100" s="114" t="s">
        <v>108</v>
      </c>
      <c r="E100" s="115"/>
      <c r="F100" s="115"/>
      <c r="G100" s="115"/>
      <c r="H100" s="115"/>
      <c r="I100" s="115"/>
      <c r="J100" s="116">
        <f>J141</f>
        <v>0</v>
      </c>
      <c r="L100" s="113"/>
    </row>
    <row r="101" spans="1:31" s="10" customFormat="1" ht="19.899999999999999" customHeight="1" x14ac:dyDescent="0.25">
      <c r="B101" s="113"/>
      <c r="D101" s="114" t="s">
        <v>109</v>
      </c>
      <c r="E101" s="115"/>
      <c r="F101" s="115"/>
      <c r="G101" s="115"/>
      <c r="H101" s="115"/>
      <c r="I101" s="115"/>
      <c r="J101" s="116">
        <f>J147</f>
        <v>0</v>
      </c>
      <c r="L101" s="113"/>
    </row>
    <row r="102" spans="1:31" s="10" customFormat="1" ht="19.899999999999999" customHeight="1" x14ac:dyDescent="0.25">
      <c r="B102" s="113"/>
      <c r="D102" s="114" t="s">
        <v>110</v>
      </c>
      <c r="E102" s="115"/>
      <c r="F102" s="115"/>
      <c r="G102" s="115"/>
      <c r="H102" s="115"/>
      <c r="I102" s="115"/>
      <c r="J102" s="116">
        <f>J151</f>
        <v>0</v>
      </c>
      <c r="L102" s="113"/>
    </row>
    <row r="103" spans="1:31" s="9" customFormat="1" ht="24.95" customHeight="1" x14ac:dyDescent="0.25">
      <c r="B103" s="109"/>
      <c r="D103" s="110" t="s">
        <v>111</v>
      </c>
      <c r="E103" s="111"/>
      <c r="F103" s="111"/>
      <c r="G103" s="111"/>
      <c r="H103" s="111"/>
      <c r="I103" s="111"/>
      <c r="J103" s="112">
        <f>J153</f>
        <v>0</v>
      </c>
      <c r="L103" s="109"/>
    </row>
    <row r="104" spans="1:31" s="10" customFormat="1" ht="19.899999999999999" customHeight="1" x14ac:dyDescent="0.25">
      <c r="B104" s="113"/>
      <c r="D104" s="114" t="s">
        <v>112</v>
      </c>
      <c r="E104" s="115"/>
      <c r="F104" s="115"/>
      <c r="G104" s="115"/>
      <c r="H104" s="115"/>
      <c r="I104" s="115"/>
      <c r="J104" s="116">
        <f>J154</f>
        <v>0</v>
      </c>
      <c r="L104" s="113"/>
    </row>
    <row r="105" spans="1:31" s="2" customFormat="1" ht="21.75" customHeight="1" x14ac:dyDescent="0.25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 x14ac:dyDescent="0.25">
      <c r="A106" s="29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10" spans="1:31" s="2" customFormat="1" ht="6.95" customHeight="1" x14ac:dyDescent="0.25">
      <c r="A110" s="29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4.95" customHeight="1" x14ac:dyDescent="0.25">
      <c r="A111" s="29"/>
      <c r="B111" s="30"/>
      <c r="C111" s="18" t="s">
        <v>113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 x14ac:dyDescent="0.25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 x14ac:dyDescent="0.25">
      <c r="A113" s="29"/>
      <c r="B113" s="30"/>
      <c r="C113" s="24" t="s">
        <v>14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 x14ac:dyDescent="0.25">
      <c r="A114" s="29"/>
      <c r="B114" s="30"/>
      <c r="C114" s="29"/>
      <c r="D114" s="29"/>
      <c r="E114" s="220" t="str">
        <f>E7</f>
        <v>AUTOBUSOVÉ ZASTÁVKY</v>
      </c>
      <c r="F114" s="221"/>
      <c r="G114" s="221"/>
      <c r="H114" s="221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 x14ac:dyDescent="0.25">
      <c r="A115" s="29"/>
      <c r="B115" s="30"/>
      <c r="C115" s="24" t="s">
        <v>95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30" customHeight="1" x14ac:dyDescent="0.25">
      <c r="A116" s="29"/>
      <c r="B116" s="30"/>
      <c r="C116" s="29"/>
      <c r="D116" s="29"/>
      <c r="E116" s="199" t="str">
        <f>E9</f>
        <v>02 - SO 02 - AUTOBUSOVÁ ZASTÁVKA TYP 1 (ŽELEZNIČNÁ STANICA)</v>
      </c>
      <c r="F116" s="219"/>
      <c r="G116" s="219"/>
      <c r="H116" s="21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 x14ac:dyDescent="0.25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2" customHeight="1" x14ac:dyDescent="0.25">
      <c r="A118" s="29"/>
      <c r="B118" s="30"/>
      <c r="C118" s="24" t="s">
        <v>18</v>
      </c>
      <c r="D118" s="29"/>
      <c r="E118" s="29"/>
      <c r="F118" s="22" t="str">
        <f>F12</f>
        <v>K.Ú. NEDOŽERY, P.Č. C-KN 657/35</v>
      </c>
      <c r="G118" s="29"/>
      <c r="H118" s="29"/>
      <c r="I118" s="24" t="s">
        <v>20</v>
      </c>
      <c r="J118" s="52" t="str">
        <f>IF(J12="","",J12)</f>
        <v>7. 12. 2020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6.95" customHeight="1" x14ac:dyDescent="0.25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54.4" customHeight="1" x14ac:dyDescent="0.25">
      <c r="A120" s="29"/>
      <c r="B120" s="30"/>
      <c r="C120" s="24" t="s">
        <v>22</v>
      </c>
      <c r="D120" s="29"/>
      <c r="E120" s="29"/>
      <c r="F120" s="22" t="str">
        <f>E15</f>
        <v>OBEC NEDOŽERY-BREZANY, DRUŽSTEVNÁ 367, 972 12 N-B</v>
      </c>
      <c r="G120" s="29"/>
      <c r="H120" s="29"/>
      <c r="I120" s="24" t="s">
        <v>28</v>
      </c>
      <c r="J120" s="27" t="str">
        <f>E21</f>
        <v>STATIC CONSULTING s.r.o. BREZIANSKA 665/7 972 12 N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 x14ac:dyDescent="0.25">
      <c r="A121" s="29"/>
      <c r="B121" s="30"/>
      <c r="C121" s="24" t="s">
        <v>26</v>
      </c>
      <c r="D121" s="29"/>
      <c r="E121" s="29"/>
      <c r="F121" s="22" t="str">
        <f>IF(E18="","",E18)</f>
        <v>Vyplň údaj</v>
      </c>
      <c r="G121" s="29"/>
      <c r="H121" s="29"/>
      <c r="I121" s="24" t="s">
        <v>32</v>
      </c>
      <c r="J121" s="27" t="str">
        <f>E24</f>
        <v>I. Mokrý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0.35" customHeight="1" x14ac:dyDescent="0.25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11" customFormat="1" ht="29.25" customHeight="1" x14ac:dyDescent="0.25">
      <c r="A123" s="117"/>
      <c r="B123" s="118"/>
      <c r="C123" s="119" t="s">
        <v>114</v>
      </c>
      <c r="D123" s="120" t="s">
        <v>60</v>
      </c>
      <c r="E123" s="120" t="s">
        <v>56</v>
      </c>
      <c r="F123" s="120" t="s">
        <v>57</v>
      </c>
      <c r="G123" s="120" t="s">
        <v>115</v>
      </c>
      <c r="H123" s="120" t="s">
        <v>116</v>
      </c>
      <c r="I123" s="120" t="s">
        <v>117</v>
      </c>
      <c r="J123" s="121" t="s">
        <v>102</v>
      </c>
      <c r="K123" s="122" t="s">
        <v>118</v>
      </c>
      <c r="L123" s="123"/>
      <c r="M123" s="59" t="s">
        <v>1</v>
      </c>
      <c r="N123" s="60" t="s">
        <v>39</v>
      </c>
      <c r="O123" s="60" t="s">
        <v>119</v>
      </c>
      <c r="P123" s="60" t="s">
        <v>120</v>
      </c>
      <c r="Q123" s="60" t="s">
        <v>121</v>
      </c>
      <c r="R123" s="60" t="s">
        <v>122</v>
      </c>
      <c r="S123" s="60" t="s">
        <v>123</v>
      </c>
      <c r="T123" s="61" t="s">
        <v>124</v>
      </c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</row>
    <row r="124" spans="1:65" s="2" customFormat="1" ht="22.9" customHeight="1" x14ac:dyDescent="0.25">
      <c r="A124" s="29"/>
      <c r="B124" s="30"/>
      <c r="C124" s="66" t="s">
        <v>103</v>
      </c>
      <c r="D124" s="29"/>
      <c r="E124" s="29"/>
      <c r="F124" s="29"/>
      <c r="G124" s="29"/>
      <c r="H124" s="29"/>
      <c r="I124" s="29"/>
      <c r="J124" s="124">
        <f>BK124</f>
        <v>0</v>
      </c>
      <c r="K124" s="29"/>
      <c r="L124" s="30"/>
      <c r="M124" s="62"/>
      <c r="N124" s="53"/>
      <c r="O124" s="63"/>
      <c r="P124" s="125">
        <f>P125+P153</f>
        <v>0</v>
      </c>
      <c r="Q124" s="63"/>
      <c r="R124" s="125">
        <f>R125+R153</f>
        <v>22.949725547499998</v>
      </c>
      <c r="S124" s="63"/>
      <c r="T124" s="126">
        <f>T125+T153</f>
        <v>13.153149999999998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4" t="s">
        <v>74</v>
      </c>
      <c r="AU124" s="14" t="s">
        <v>104</v>
      </c>
      <c r="BK124" s="127">
        <f>BK125+BK153</f>
        <v>0</v>
      </c>
    </row>
    <row r="125" spans="1:65" s="12" customFormat="1" ht="25.9" customHeight="1" x14ac:dyDescent="0.25">
      <c r="B125" s="128"/>
      <c r="D125" s="129" t="s">
        <v>74</v>
      </c>
      <c r="E125" s="130" t="s">
        <v>125</v>
      </c>
      <c r="F125" s="130" t="s">
        <v>126</v>
      </c>
      <c r="I125" s="131"/>
      <c r="J125" s="132">
        <f>BK125</f>
        <v>0</v>
      </c>
      <c r="L125" s="128"/>
      <c r="M125" s="133"/>
      <c r="N125" s="134"/>
      <c r="O125" s="134"/>
      <c r="P125" s="135">
        <f>P126+P136+P141+P147+P151</f>
        <v>0</v>
      </c>
      <c r="Q125" s="134"/>
      <c r="R125" s="135">
        <f>R126+R136+R141+R147+R151</f>
        <v>22.949625547499998</v>
      </c>
      <c r="S125" s="134"/>
      <c r="T125" s="136">
        <f>T126+T136+T141+T147+T151</f>
        <v>13.152149999999999</v>
      </c>
      <c r="AR125" s="129" t="s">
        <v>83</v>
      </c>
      <c r="AT125" s="137" t="s">
        <v>74</v>
      </c>
      <c r="AU125" s="137" t="s">
        <v>75</v>
      </c>
      <c r="AY125" s="129" t="s">
        <v>127</v>
      </c>
      <c r="BK125" s="138">
        <f>BK126+BK136+BK141+BK147+BK151</f>
        <v>0</v>
      </c>
    </row>
    <row r="126" spans="1:65" s="12" customFormat="1" ht="22.9" customHeight="1" x14ac:dyDescent="0.25">
      <c r="B126" s="128"/>
      <c r="D126" s="129" t="s">
        <v>74</v>
      </c>
      <c r="E126" s="139" t="s">
        <v>83</v>
      </c>
      <c r="F126" s="139" t="s">
        <v>128</v>
      </c>
      <c r="I126" s="131"/>
      <c r="J126" s="140">
        <f>BK126</f>
        <v>0</v>
      </c>
      <c r="L126" s="128"/>
      <c r="M126" s="133"/>
      <c r="N126" s="134"/>
      <c r="O126" s="134"/>
      <c r="P126" s="135">
        <f>SUM(P127:P135)</f>
        <v>0</v>
      </c>
      <c r="Q126" s="134"/>
      <c r="R126" s="135">
        <f>SUM(R127:R135)</f>
        <v>0</v>
      </c>
      <c r="S126" s="134"/>
      <c r="T126" s="136">
        <f>SUM(T127:T135)</f>
        <v>13.152149999999999</v>
      </c>
      <c r="AR126" s="129" t="s">
        <v>83</v>
      </c>
      <c r="AT126" s="137" t="s">
        <v>74</v>
      </c>
      <c r="AU126" s="137" t="s">
        <v>83</v>
      </c>
      <c r="AY126" s="129" t="s">
        <v>127</v>
      </c>
      <c r="BK126" s="138">
        <f>SUM(BK127:BK135)</f>
        <v>0</v>
      </c>
    </row>
    <row r="127" spans="1:65" s="2" customFormat="1" ht="21.75" customHeight="1" x14ac:dyDescent="0.25">
      <c r="A127" s="29"/>
      <c r="B127" s="141"/>
      <c r="C127" s="142" t="s">
        <v>83</v>
      </c>
      <c r="D127" s="142" t="s">
        <v>129</v>
      </c>
      <c r="E127" s="143" t="s">
        <v>259</v>
      </c>
      <c r="F127" s="144" t="s">
        <v>260</v>
      </c>
      <c r="G127" s="145" t="s">
        <v>132</v>
      </c>
      <c r="H127" s="146">
        <v>26.57</v>
      </c>
      <c r="I127" s="147"/>
      <c r="J127" s="146">
        <f t="shared" ref="J127:J135" si="0">ROUND(I127*H127,3)</f>
        <v>0</v>
      </c>
      <c r="K127" s="148"/>
      <c r="L127" s="30"/>
      <c r="M127" s="149" t="s">
        <v>1</v>
      </c>
      <c r="N127" s="150" t="s">
        <v>41</v>
      </c>
      <c r="O127" s="55"/>
      <c r="P127" s="151">
        <f t="shared" ref="P127:P135" si="1">O127*H127</f>
        <v>0</v>
      </c>
      <c r="Q127" s="151">
        <v>0</v>
      </c>
      <c r="R127" s="151">
        <f t="shared" ref="R127:R135" si="2">Q127*H127</f>
        <v>0</v>
      </c>
      <c r="S127" s="151">
        <v>0.26</v>
      </c>
      <c r="T127" s="152">
        <f t="shared" ref="T127:T135" si="3">S127*H127</f>
        <v>6.9081999999999999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3" t="s">
        <v>133</v>
      </c>
      <c r="AT127" s="153" t="s">
        <v>129</v>
      </c>
      <c r="AU127" s="153" t="s">
        <v>134</v>
      </c>
      <c r="AY127" s="14" t="s">
        <v>127</v>
      </c>
      <c r="BE127" s="154">
        <f t="shared" ref="BE127:BE135" si="4">IF(N127="základná",J127,0)</f>
        <v>0</v>
      </c>
      <c r="BF127" s="154">
        <f t="shared" ref="BF127:BF135" si="5">IF(N127="znížená",J127,0)</f>
        <v>0</v>
      </c>
      <c r="BG127" s="154">
        <f t="shared" ref="BG127:BG135" si="6">IF(N127="zákl. prenesená",J127,0)</f>
        <v>0</v>
      </c>
      <c r="BH127" s="154">
        <f t="shared" ref="BH127:BH135" si="7">IF(N127="zníž. prenesená",J127,0)</f>
        <v>0</v>
      </c>
      <c r="BI127" s="154">
        <f t="shared" ref="BI127:BI135" si="8">IF(N127="nulová",J127,0)</f>
        <v>0</v>
      </c>
      <c r="BJ127" s="14" t="s">
        <v>134</v>
      </c>
      <c r="BK127" s="155">
        <f t="shared" ref="BK127:BK135" si="9">ROUND(I127*H127,3)</f>
        <v>0</v>
      </c>
      <c r="BL127" s="14" t="s">
        <v>133</v>
      </c>
      <c r="BM127" s="153" t="s">
        <v>261</v>
      </c>
    </row>
    <row r="128" spans="1:65" s="2" customFormat="1" ht="33" customHeight="1" x14ac:dyDescent="0.25">
      <c r="A128" s="29"/>
      <c r="B128" s="141"/>
      <c r="C128" s="142" t="s">
        <v>134</v>
      </c>
      <c r="D128" s="142" t="s">
        <v>129</v>
      </c>
      <c r="E128" s="143" t="s">
        <v>136</v>
      </c>
      <c r="F128" s="144" t="s">
        <v>137</v>
      </c>
      <c r="G128" s="145" t="s">
        <v>132</v>
      </c>
      <c r="H128" s="146">
        <v>26.57</v>
      </c>
      <c r="I128" s="147"/>
      <c r="J128" s="146">
        <f t="shared" si="0"/>
        <v>0</v>
      </c>
      <c r="K128" s="148"/>
      <c r="L128" s="30"/>
      <c r="M128" s="149" t="s">
        <v>1</v>
      </c>
      <c r="N128" s="150" t="s">
        <v>41</v>
      </c>
      <c r="O128" s="55"/>
      <c r="P128" s="151">
        <f t="shared" si="1"/>
        <v>0</v>
      </c>
      <c r="Q128" s="151">
        <v>0</v>
      </c>
      <c r="R128" s="151">
        <f t="shared" si="2"/>
        <v>0</v>
      </c>
      <c r="S128" s="151">
        <v>0.23499999999999999</v>
      </c>
      <c r="T128" s="152">
        <f t="shared" si="3"/>
        <v>6.2439499999999999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3" t="s">
        <v>133</v>
      </c>
      <c r="AT128" s="153" t="s">
        <v>129</v>
      </c>
      <c r="AU128" s="153" t="s">
        <v>134</v>
      </c>
      <c r="AY128" s="14" t="s">
        <v>127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4" t="s">
        <v>134</v>
      </c>
      <c r="BK128" s="155">
        <f t="shared" si="9"/>
        <v>0</v>
      </c>
      <c r="BL128" s="14" t="s">
        <v>133</v>
      </c>
      <c r="BM128" s="153" t="s">
        <v>138</v>
      </c>
    </row>
    <row r="129" spans="1:65" s="2" customFormat="1" ht="21.75" customHeight="1" x14ac:dyDescent="0.25">
      <c r="A129" s="29"/>
      <c r="B129" s="141"/>
      <c r="C129" s="142" t="s">
        <v>139</v>
      </c>
      <c r="D129" s="142" t="s">
        <v>129</v>
      </c>
      <c r="E129" s="143" t="s">
        <v>144</v>
      </c>
      <c r="F129" s="144" t="s">
        <v>145</v>
      </c>
      <c r="G129" s="145" t="s">
        <v>146</v>
      </c>
      <c r="H129" s="146">
        <v>6.3140000000000001</v>
      </c>
      <c r="I129" s="147"/>
      <c r="J129" s="146">
        <f t="shared" si="0"/>
        <v>0</v>
      </c>
      <c r="K129" s="148"/>
      <c r="L129" s="30"/>
      <c r="M129" s="149" t="s">
        <v>1</v>
      </c>
      <c r="N129" s="150" t="s">
        <v>41</v>
      </c>
      <c r="O129" s="55"/>
      <c r="P129" s="151">
        <f t="shared" si="1"/>
        <v>0</v>
      </c>
      <c r="Q129" s="151">
        <v>0</v>
      </c>
      <c r="R129" s="151">
        <f t="shared" si="2"/>
        <v>0</v>
      </c>
      <c r="S129" s="151">
        <v>0</v>
      </c>
      <c r="T129" s="152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3" t="s">
        <v>133</v>
      </c>
      <c r="AT129" s="153" t="s">
        <v>129</v>
      </c>
      <c r="AU129" s="153" t="s">
        <v>134</v>
      </c>
      <c r="AY129" s="14" t="s">
        <v>127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4" t="s">
        <v>134</v>
      </c>
      <c r="BK129" s="155">
        <f t="shared" si="9"/>
        <v>0</v>
      </c>
      <c r="BL129" s="14" t="s">
        <v>133</v>
      </c>
      <c r="BM129" s="153" t="s">
        <v>147</v>
      </c>
    </row>
    <row r="130" spans="1:65" s="2" customFormat="1" ht="21.75" customHeight="1" x14ac:dyDescent="0.25">
      <c r="A130" s="29"/>
      <c r="B130" s="141"/>
      <c r="C130" s="142" t="s">
        <v>133</v>
      </c>
      <c r="D130" s="142" t="s">
        <v>129</v>
      </c>
      <c r="E130" s="143" t="s">
        <v>149</v>
      </c>
      <c r="F130" s="144" t="s">
        <v>150</v>
      </c>
      <c r="G130" s="145" t="s">
        <v>146</v>
      </c>
      <c r="H130" s="146">
        <v>6.3140000000000001</v>
      </c>
      <c r="I130" s="147"/>
      <c r="J130" s="146">
        <f t="shared" si="0"/>
        <v>0</v>
      </c>
      <c r="K130" s="148"/>
      <c r="L130" s="30"/>
      <c r="M130" s="149" t="s">
        <v>1</v>
      </c>
      <c r="N130" s="150" t="s">
        <v>41</v>
      </c>
      <c r="O130" s="55"/>
      <c r="P130" s="151">
        <f t="shared" si="1"/>
        <v>0</v>
      </c>
      <c r="Q130" s="151">
        <v>0</v>
      </c>
      <c r="R130" s="151">
        <f t="shared" si="2"/>
        <v>0</v>
      </c>
      <c r="S130" s="151">
        <v>0</v>
      </c>
      <c r="T130" s="152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3" t="s">
        <v>133</v>
      </c>
      <c r="AT130" s="153" t="s">
        <v>129</v>
      </c>
      <c r="AU130" s="153" t="s">
        <v>134</v>
      </c>
      <c r="AY130" s="14" t="s">
        <v>127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4" t="s">
        <v>134</v>
      </c>
      <c r="BK130" s="155">
        <f t="shared" si="9"/>
        <v>0</v>
      </c>
      <c r="BL130" s="14" t="s">
        <v>133</v>
      </c>
      <c r="BM130" s="153" t="s">
        <v>151</v>
      </c>
    </row>
    <row r="131" spans="1:65" s="2" customFormat="1" ht="33" customHeight="1" x14ac:dyDescent="0.25">
      <c r="A131" s="29"/>
      <c r="B131" s="141"/>
      <c r="C131" s="142" t="s">
        <v>148</v>
      </c>
      <c r="D131" s="142" t="s">
        <v>129</v>
      </c>
      <c r="E131" s="143" t="s">
        <v>153</v>
      </c>
      <c r="F131" s="144" t="s">
        <v>154</v>
      </c>
      <c r="G131" s="145" t="s">
        <v>146</v>
      </c>
      <c r="H131" s="146">
        <v>10.3</v>
      </c>
      <c r="I131" s="147"/>
      <c r="J131" s="146">
        <f t="shared" si="0"/>
        <v>0</v>
      </c>
      <c r="K131" s="148"/>
      <c r="L131" s="30"/>
      <c r="M131" s="149" t="s">
        <v>1</v>
      </c>
      <c r="N131" s="150" t="s">
        <v>41</v>
      </c>
      <c r="O131" s="55"/>
      <c r="P131" s="151">
        <f t="shared" si="1"/>
        <v>0</v>
      </c>
      <c r="Q131" s="151">
        <v>0</v>
      </c>
      <c r="R131" s="151">
        <f t="shared" si="2"/>
        <v>0</v>
      </c>
      <c r="S131" s="151">
        <v>0</v>
      </c>
      <c r="T131" s="152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3" t="s">
        <v>133</v>
      </c>
      <c r="AT131" s="153" t="s">
        <v>129</v>
      </c>
      <c r="AU131" s="153" t="s">
        <v>134</v>
      </c>
      <c r="AY131" s="14" t="s">
        <v>127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4" t="s">
        <v>134</v>
      </c>
      <c r="BK131" s="155">
        <f t="shared" si="9"/>
        <v>0</v>
      </c>
      <c r="BL131" s="14" t="s">
        <v>133</v>
      </c>
      <c r="BM131" s="153" t="s">
        <v>155</v>
      </c>
    </row>
    <row r="132" spans="1:65" s="2" customFormat="1" ht="33" customHeight="1" x14ac:dyDescent="0.25">
      <c r="A132" s="29"/>
      <c r="B132" s="141"/>
      <c r="C132" s="142" t="s">
        <v>152</v>
      </c>
      <c r="D132" s="142" t="s">
        <v>129</v>
      </c>
      <c r="E132" s="143" t="s">
        <v>157</v>
      </c>
      <c r="F132" s="144" t="s">
        <v>158</v>
      </c>
      <c r="G132" s="145" t="s">
        <v>146</v>
      </c>
      <c r="H132" s="146">
        <v>10.3</v>
      </c>
      <c r="I132" s="147"/>
      <c r="J132" s="146">
        <f t="shared" si="0"/>
        <v>0</v>
      </c>
      <c r="K132" s="148"/>
      <c r="L132" s="30"/>
      <c r="M132" s="149" t="s">
        <v>1</v>
      </c>
      <c r="N132" s="150" t="s">
        <v>41</v>
      </c>
      <c r="O132" s="55"/>
      <c r="P132" s="151">
        <f t="shared" si="1"/>
        <v>0</v>
      </c>
      <c r="Q132" s="151">
        <v>0</v>
      </c>
      <c r="R132" s="151">
        <f t="shared" si="2"/>
        <v>0</v>
      </c>
      <c r="S132" s="151">
        <v>0</v>
      </c>
      <c r="T132" s="152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3" t="s">
        <v>133</v>
      </c>
      <c r="AT132" s="153" t="s">
        <v>129</v>
      </c>
      <c r="AU132" s="153" t="s">
        <v>134</v>
      </c>
      <c r="AY132" s="14" t="s">
        <v>127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4" t="s">
        <v>134</v>
      </c>
      <c r="BK132" s="155">
        <f t="shared" si="9"/>
        <v>0</v>
      </c>
      <c r="BL132" s="14" t="s">
        <v>133</v>
      </c>
      <c r="BM132" s="153" t="s">
        <v>159</v>
      </c>
    </row>
    <row r="133" spans="1:65" s="2" customFormat="1" ht="16.5" customHeight="1" x14ac:dyDescent="0.25">
      <c r="A133" s="29"/>
      <c r="B133" s="141"/>
      <c r="C133" s="142" t="s">
        <v>156</v>
      </c>
      <c r="D133" s="142" t="s">
        <v>129</v>
      </c>
      <c r="E133" s="143" t="s">
        <v>161</v>
      </c>
      <c r="F133" s="144" t="s">
        <v>162</v>
      </c>
      <c r="G133" s="145" t="s">
        <v>146</v>
      </c>
      <c r="H133" s="146">
        <v>10.3</v>
      </c>
      <c r="I133" s="147"/>
      <c r="J133" s="146">
        <f t="shared" si="0"/>
        <v>0</v>
      </c>
      <c r="K133" s="148"/>
      <c r="L133" s="30"/>
      <c r="M133" s="149" t="s">
        <v>1</v>
      </c>
      <c r="N133" s="150" t="s">
        <v>41</v>
      </c>
      <c r="O133" s="55"/>
      <c r="P133" s="151">
        <f t="shared" si="1"/>
        <v>0</v>
      </c>
      <c r="Q133" s="151">
        <v>0</v>
      </c>
      <c r="R133" s="151">
        <f t="shared" si="2"/>
        <v>0</v>
      </c>
      <c r="S133" s="151">
        <v>0</v>
      </c>
      <c r="T133" s="152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3" t="s">
        <v>133</v>
      </c>
      <c r="AT133" s="153" t="s">
        <v>129</v>
      </c>
      <c r="AU133" s="153" t="s">
        <v>134</v>
      </c>
      <c r="AY133" s="14" t="s">
        <v>127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4" t="s">
        <v>134</v>
      </c>
      <c r="BK133" s="155">
        <f t="shared" si="9"/>
        <v>0</v>
      </c>
      <c r="BL133" s="14" t="s">
        <v>133</v>
      </c>
      <c r="BM133" s="153" t="s">
        <v>163</v>
      </c>
    </row>
    <row r="134" spans="1:65" s="2" customFormat="1" ht="16.5" customHeight="1" x14ac:dyDescent="0.25">
      <c r="A134" s="29"/>
      <c r="B134" s="141"/>
      <c r="C134" s="142" t="s">
        <v>160</v>
      </c>
      <c r="D134" s="142" t="s">
        <v>129</v>
      </c>
      <c r="E134" s="143" t="s">
        <v>165</v>
      </c>
      <c r="F134" s="144" t="s">
        <v>166</v>
      </c>
      <c r="G134" s="145" t="s">
        <v>146</v>
      </c>
      <c r="H134" s="146">
        <v>10.3</v>
      </c>
      <c r="I134" s="147"/>
      <c r="J134" s="146">
        <f t="shared" si="0"/>
        <v>0</v>
      </c>
      <c r="K134" s="148"/>
      <c r="L134" s="30"/>
      <c r="M134" s="149" t="s">
        <v>1</v>
      </c>
      <c r="N134" s="150" t="s">
        <v>41</v>
      </c>
      <c r="O134" s="55"/>
      <c r="P134" s="151">
        <f t="shared" si="1"/>
        <v>0</v>
      </c>
      <c r="Q134" s="151">
        <v>0</v>
      </c>
      <c r="R134" s="151">
        <f t="shared" si="2"/>
        <v>0</v>
      </c>
      <c r="S134" s="151">
        <v>0</v>
      </c>
      <c r="T134" s="152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3" t="s">
        <v>133</v>
      </c>
      <c r="AT134" s="153" t="s">
        <v>129</v>
      </c>
      <c r="AU134" s="153" t="s">
        <v>134</v>
      </c>
      <c r="AY134" s="14" t="s">
        <v>127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4" t="s">
        <v>134</v>
      </c>
      <c r="BK134" s="155">
        <f t="shared" si="9"/>
        <v>0</v>
      </c>
      <c r="BL134" s="14" t="s">
        <v>133</v>
      </c>
      <c r="BM134" s="153" t="s">
        <v>167</v>
      </c>
    </row>
    <row r="135" spans="1:65" s="2" customFormat="1" ht="21.75" customHeight="1" x14ac:dyDescent="0.25">
      <c r="A135" s="29"/>
      <c r="B135" s="141"/>
      <c r="C135" s="142" t="s">
        <v>164</v>
      </c>
      <c r="D135" s="142" t="s">
        <v>129</v>
      </c>
      <c r="E135" s="143" t="s">
        <v>169</v>
      </c>
      <c r="F135" s="144" t="s">
        <v>170</v>
      </c>
      <c r="G135" s="145" t="s">
        <v>132</v>
      </c>
      <c r="H135" s="146">
        <v>51.5</v>
      </c>
      <c r="I135" s="147"/>
      <c r="J135" s="146">
        <f t="shared" si="0"/>
        <v>0</v>
      </c>
      <c r="K135" s="148"/>
      <c r="L135" s="30"/>
      <c r="M135" s="149" t="s">
        <v>1</v>
      </c>
      <c r="N135" s="150" t="s">
        <v>41</v>
      </c>
      <c r="O135" s="55"/>
      <c r="P135" s="151">
        <f t="shared" si="1"/>
        <v>0</v>
      </c>
      <c r="Q135" s="151">
        <v>0</v>
      </c>
      <c r="R135" s="151">
        <f t="shared" si="2"/>
        <v>0</v>
      </c>
      <c r="S135" s="151">
        <v>0</v>
      </c>
      <c r="T135" s="152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3" t="s">
        <v>133</v>
      </c>
      <c r="AT135" s="153" t="s">
        <v>129</v>
      </c>
      <c r="AU135" s="153" t="s">
        <v>134</v>
      </c>
      <c r="AY135" s="14" t="s">
        <v>127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4" t="s">
        <v>134</v>
      </c>
      <c r="BK135" s="155">
        <f t="shared" si="9"/>
        <v>0</v>
      </c>
      <c r="BL135" s="14" t="s">
        <v>133</v>
      </c>
      <c r="BM135" s="153" t="s">
        <v>171</v>
      </c>
    </row>
    <row r="136" spans="1:65" s="12" customFormat="1" ht="22.9" customHeight="1" x14ac:dyDescent="0.25">
      <c r="B136" s="128"/>
      <c r="D136" s="129" t="s">
        <v>74</v>
      </c>
      <c r="E136" s="139" t="s">
        <v>134</v>
      </c>
      <c r="F136" s="139" t="s">
        <v>172</v>
      </c>
      <c r="I136" s="131"/>
      <c r="J136" s="140">
        <f>BK136</f>
        <v>0</v>
      </c>
      <c r="L136" s="128"/>
      <c r="M136" s="133"/>
      <c r="N136" s="134"/>
      <c r="O136" s="134"/>
      <c r="P136" s="135">
        <f>SUM(P137:P140)</f>
        <v>0</v>
      </c>
      <c r="Q136" s="134"/>
      <c r="R136" s="135">
        <f>SUM(R137:R140)</f>
        <v>2.5123759795000002</v>
      </c>
      <c r="S136" s="134"/>
      <c r="T136" s="136">
        <f>SUM(T137:T140)</f>
        <v>0</v>
      </c>
      <c r="AR136" s="129" t="s">
        <v>83</v>
      </c>
      <c r="AT136" s="137" t="s">
        <v>74</v>
      </c>
      <c r="AU136" s="137" t="s">
        <v>83</v>
      </c>
      <c r="AY136" s="129" t="s">
        <v>127</v>
      </c>
      <c r="BK136" s="138">
        <f>SUM(BK137:BK140)</f>
        <v>0</v>
      </c>
    </row>
    <row r="137" spans="1:65" s="2" customFormat="1" ht="33" customHeight="1" x14ac:dyDescent="0.25">
      <c r="A137" s="29"/>
      <c r="B137" s="141"/>
      <c r="C137" s="142" t="s">
        <v>168</v>
      </c>
      <c r="D137" s="142" t="s">
        <v>129</v>
      </c>
      <c r="E137" s="143" t="s">
        <v>174</v>
      </c>
      <c r="F137" s="144" t="s">
        <v>175</v>
      </c>
      <c r="G137" s="145" t="s">
        <v>132</v>
      </c>
      <c r="H137" s="146">
        <v>26.57</v>
      </c>
      <c r="I137" s="147"/>
      <c r="J137" s="146">
        <f>ROUND(I137*H137,3)</f>
        <v>0</v>
      </c>
      <c r="K137" s="148"/>
      <c r="L137" s="30"/>
      <c r="M137" s="149" t="s">
        <v>1</v>
      </c>
      <c r="N137" s="150" t="s">
        <v>41</v>
      </c>
      <c r="O137" s="55"/>
      <c r="P137" s="151">
        <f>O137*H137</f>
        <v>0</v>
      </c>
      <c r="Q137" s="151">
        <v>0</v>
      </c>
      <c r="R137" s="151">
        <f>Q137*H137</f>
        <v>0</v>
      </c>
      <c r="S137" s="151">
        <v>0</v>
      </c>
      <c r="T137" s="152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3" t="s">
        <v>133</v>
      </c>
      <c r="AT137" s="153" t="s">
        <v>129</v>
      </c>
      <c r="AU137" s="153" t="s">
        <v>134</v>
      </c>
      <c r="AY137" s="14" t="s">
        <v>127</v>
      </c>
      <c r="BE137" s="154">
        <f>IF(N137="základná",J137,0)</f>
        <v>0</v>
      </c>
      <c r="BF137" s="154">
        <f>IF(N137="znížená",J137,0)</f>
        <v>0</v>
      </c>
      <c r="BG137" s="154">
        <f>IF(N137="zákl. prenesená",J137,0)</f>
        <v>0</v>
      </c>
      <c r="BH137" s="154">
        <f>IF(N137="zníž. prenesená",J137,0)</f>
        <v>0</v>
      </c>
      <c r="BI137" s="154">
        <f>IF(N137="nulová",J137,0)</f>
        <v>0</v>
      </c>
      <c r="BJ137" s="14" t="s">
        <v>134</v>
      </c>
      <c r="BK137" s="155">
        <f>ROUND(I137*H137,3)</f>
        <v>0</v>
      </c>
      <c r="BL137" s="14" t="s">
        <v>133</v>
      </c>
      <c r="BM137" s="153" t="s">
        <v>176</v>
      </c>
    </row>
    <row r="138" spans="1:65" s="2" customFormat="1" ht="16.5" customHeight="1" x14ac:dyDescent="0.25">
      <c r="A138" s="29"/>
      <c r="B138" s="141"/>
      <c r="C138" s="142" t="s">
        <v>173</v>
      </c>
      <c r="D138" s="142" t="s">
        <v>129</v>
      </c>
      <c r="E138" s="143" t="s">
        <v>178</v>
      </c>
      <c r="F138" s="144" t="s">
        <v>179</v>
      </c>
      <c r="G138" s="145" t="s">
        <v>146</v>
      </c>
      <c r="H138" s="146">
        <v>1.125</v>
      </c>
      <c r="I138" s="147"/>
      <c r="J138" s="146">
        <f>ROUND(I138*H138,3)</f>
        <v>0</v>
      </c>
      <c r="K138" s="148"/>
      <c r="L138" s="30"/>
      <c r="M138" s="149" t="s">
        <v>1</v>
      </c>
      <c r="N138" s="150" t="s">
        <v>41</v>
      </c>
      <c r="O138" s="55"/>
      <c r="P138" s="151">
        <f>O138*H138</f>
        <v>0</v>
      </c>
      <c r="Q138" s="151">
        <v>2.2151342039999999</v>
      </c>
      <c r="R138" s="151">
        <f>Q138*H138</f>
        <v>2.4920259795000002</v>
      </c>
      <c r="S138" s="151">
        <v>0</v>
      </c>
      <c r="T138" s="152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3" t="s">
        <v>133</v>
      </c>
      <c r="AT138" s="153" t="s">
        <v>129</v>
      </c>
      <c r="AU138" s="153" t="s">
        <v>134</v>
      </c>
      <c r="AY138" s="14" t="s">
        <v>127</v>
      </c>
      <c r="BE138" s="154">
        <f>IF(N138="základná",J138,0)</f>
        <v>0</v>
      </c>
      <c r="BF138" s="154">
        <f>IF(N138="znížená",J138,0)</f>
        <v>0</v>
      </c>
      <c r="BG138" s="154">
        <f>IF(N138="zákl. prenesená",J138,0)</f>
        <v>0</v>
      </c>
      <c r="BH138" s="154">
        <f>IF(N138="zníž. prenesená",J138,0)</f>
        <v>0</v>
      </c>
      <c r="BI138" s="154">
        <f>IF(N138="nulová",J138,0)</f>
        <v>0</v>
      </c>
      <c r="BJ138" s="14" t="s">
        <v>134</v>
      </c>
      <c r="BK138" s="155">
        <f>ROUND(I138*H138,3)</f>
        <v>0</v>
      </c>
      <c r="BL138" s="14" t="s">
        <v>133</v>
      </c>
      <c r="BM138" s="153" t="s">
        <v>180</v>
      </c>
    </row>
    <row r="139" spans="1:65" s="2" customFormat="1" ht="21.75" customHeight="1" x14ac:dyDescent="0.25">
      <c r="A139" s="29"/>
      <c r="B139" s="141"/>
      <c r="C139" s="142" t="s">
        <v>177</v>
      </c>
      <c r="D139" s="142" t="s">
        <v>129</v>
      </c>
      <c r="E139" s="143" t="s">
        <v>182</v>
      </c>
      <c r="F139" s="144" t="s">
        <v>183</v>
      </c>
      <c r="G139" s="145" t="s">
        <v>132</v>
      </c>
      <c r="H139" s="146">
        <v>5</v>
      </c>
      <c r="I139" s="147"/>
      <c r="J139" s="146">
        <f>ROUND(I139*H139,3)</f>
        <v>0</v>
      </c>
      <c r="K139" s="148"/>
      <c r="L139" s="30"/>
      <c r="M139" s="149" t="s">
        <v>1</v>
      </c>
      <c r="N139" s="150" t="s">
        <v>41</v>
      </c>
      <c r="O139" s="55"/>
      <c r="P139" s="151">
        <f>O139*H139</f>
        <v>0</v>
      </c>
      <c r="Q139" s="151">
        <v>4.0699999999999998E-3</v>
      </c>
      <c r="R139" s="151">
        <f>Q139*H139</f>
        <v>2.035E-2</v>
      </c>
      <c r="S139" s="151">
        <v>0</v>
      </c>
      <c r="T139" s="152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3" t="s">
        <v>133</v>
      </c>
      <c r="AT139" s="153" t="s">
        <v>129</v>
      </c>
      <c r="AU139" s="153" t="s">
        <v>134</v>
      </c>
      <c r="AY139" s="14" t="s">
        <v>127</v>
      </c>
      <c r="BE139" s="154">
        <f>IF(N139="základná",J139,0)</f>
        <v>0</v>
      </c>
      <c r="BF139" s="154">
        <f>IF(N139="znížená",J139,0)</f>
        <v>0</v>
      </c>
      <c r="BG139" s="154">
        <f>IF(N139="zákl. prenesená",J139,0)</f>
        <v>0</v>
      </c>
      <c r="BH139" s="154">
        <f>IF(N139="zníž. prenesená",J139,0)</f>
        <v>0</v>
      </c>
      <c r="BI139" s="154">
        <f>IF(N139="nulová",J139,0)</f>
        <v>0</v>
      </c>
      <c r="BJ139" s="14" t="s">
        <v>134</v>
      </c>
      <c r="BK139" s="155">
        <f>ROUND(I139*H139,3)</f>
        <v>0</v>
      </c>
      <c r="BL139" s="14" t="s">
        <v>133</v>
      </c>
      <c r="BM139" s="153" t="s">
        <v>184</v>
      </c>
    </row>
    <row r="140" spans="1:65" s="2" customFormat="1" ht="21.75" customHeight="1" x14ac:dyDescent="0.25">
      <c r="A140" s="29"/>
      <c r="B140" s="141"/>
      <c r="C140" s="142" t="s">
        <v>181</v>
      </c>
      <c r="D140" s="142" t="s">
        <v>129</v>
      </c>
      <c r="E140" s="143" t="s">
        <v>186</v>
      </c>
      <c r="F140" s="144" t="s">
        <v>187</v>
      </c>
      <c r="G140" s="145" t="s">
        <v>132</v>
      </c>
      <c r="H140" s="146">
        <v>5</v>
      </c>
      <c r="I140" s="147"/>
      <c r="J140" s="146">
        <f>ROUND(I140*H140,3)</f>
        <v>0</v>
      </c>
      <c r="K140" s="148"/>
      <c r="L140" s="30"/>
      <c r="M140" s="149" t="s">
        <v>1</v>
      </c>
      <c r="N140" s="150" t="s">
        <v>41</v>
      </c>
      <c r="O140" s="55"/>
      <c r="P140" s="151">
        <f>O140*H140</f>
        <v>0</v>
      </c>
      <c r="Q140" s="151">
        <v>0</v>
      </c>
      <c r="R140" s="151">
        <f>Q140*H140</f>
        <v>0</v>
      </c>
      <c r="S140" s="151">
        <v>0</v>
      </c>
      <c r="T140" s="152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3" t="s">
        <v>133</v>
      </c>
      <c r="AT140" s="153" t="s">
        <v>129</v>
      </c>
      <c r="AU140" s="153" t="s">
        <v>134</v>
      </c>
      <c r="AY140" s="14" t="s">
        <v>127</v>
      </c>
      <c r="BE140" s="154">
        <f>IF(N140="základná",J140,0)</f>
        <v>0</v>
      </c>
      <c r="BF140" s="154">
        <f>IF(N140="znížená",J140,0)</f>
        <v>0</v>
      </c>
      <c r="BG140" s="154">
        <f>IF(N140="zákl. prenesená",J140,0)</f>
        <v>0</v>
      </c>
      <c r="BH140" s="154">
        <f>IF(N140="zníž. prenesená",J140,0)</f>
        <v>0</v>
      </c>
      <c r="BI140" s="154">
        <f>IF(N140="nulová",J140,0)</f>
        <v>0</v>
      </c>
      <c r="BJ140" s="14" t="s">
        <v>134</v>
      </c>
      <c r="BK140" s="155">
        <f>ROUND(I140*H140,3)</f>
        <v>0</v>
      </c>
      <c r="BL140" s="14" t="s">
        <v>133</v>
      </c>
      <c r="BM140" s="153" t="s">
        <v>188</v>
      </c>
    </row>
    <row r="141" spans="1:65" s="12" customFormat="1" ht="22.9" customHeight="1" x14ac:dyDescent="0.25">
      <c r="B141" s="128"/>
      <c r="D141" s="129" t="s">
        <v>74</v>
      </c>
      <c r="E141" s="139" t="s">
        <v>148</v>
      </c>
      <c r="F141" s="139" t="s">
        <v>189</v>
      </c>
      <c r="I141" s="131"/>
      <c r="J141" s="140">
        <f>BK141</f>
        <v>0</v>
      </c>
      <c r="L141" s="128"/>
      <c r="M141" s="133"/>
      <c r="N141" s="134"/>
      <c r="O141" s="134"/>
      <c r="P141" s="135">
        <f>SUM(P142:P146)</f>
        <v>0</v>
      </c>
      <c r="Q141" s="134"/>
      <c r="R141" s="135">
        <f>SUM(R142:R146)</f>
        <v>20.437249567999999</v>
      </c>
      <c r="S141" s="134"/>
      <c r="T141" s="136">
        <f>SUM(T142:T146)</f>
        <v>0</v>
      </c>
      <c r="AR141" s="129" t="s">
        <v>83</v>
      </c>
      <c r="AT141" s="137" t="s">
        <v>74</v>
      </c>
      <c r="AU141" s="137" t="s">
        <v>83</v>
      </c>
      <c r="AY141" s="129" t="s">
        <v>127</v>
      </c>
      <c r="BK141" s="138">
        <f>SUM(BK142:BK146)</f>
        <v>0</v>
      </c>
    </row>
    <row r="142" spans="1:65" s="2" customFormat="1" ht="21.75" customHeight="1" x14ac:dyDescent="0.25">
      <c r="A142" s="29"/>
      <c r="B142" s="141"/>
      <c r="C142" s="142" t="s">
        <v>185</v>
      </c>
      <c r="D142" s="142" t="s">
        <v>129</v>
      </c>
      <c r="E142" s="143" t="s">
        <v>191</v>
      </c>
      <c r="F142" s="144" t="s">
        <v>192</v>
      </c>
      <c r="G142" s="145" t="s">
        <v>132</v>
      </c>
      <c r="H142" s="146">
        <v>53.14</v>
      </c>
      <c r="I142" s="147"/>
      <c r="J142" s="146">
        <f>ROUND(I142*H142,3)</f>
        <v>0</v>
      </c>
      <c r="K142" s="148"/>
      <c r="L142" s="30"/>
      <c r="M142" s="149" t="s">
        <v>1</v>
      </c>
      <c r="N142" s="150" t="s">
        <v>41</v>
      </c>
      <c r="O142" s="55"/>
      <c r="P142" s="151">
        <f>O142*H142</f>
        <v>0</v>
      </c>
      <c r="Q142" s="151">
        <v>0.27994000000000002</v>
      </c>
      <c r="R142" s="151">
        <f>Q142*H142</f>
        <v>14.876011600000002</v>
      </c>
      <c r="S142" s="151">
        <v>0</v>
      </c>
      <c r="T142" s="152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3" t="s">
        <v>133</v>
      </c>
      <c r="AT142" s="153" t="s">
        <v>129</v>
      </c>
      <c r="AU142" s="153" t="s">
        <v>134</v>
      </c>
      <c r="AY142" s="14" t="s">
        <v>127</v>
      </c>
      <c r="BE142" s="154">
        <f>IF(N142="základná",J142,0)</f>
        <v>0</v>
      </c>
      <c r="BF142" s="154">
        <f>IF(N142="znížená",J142,0)</f>
        <v>0</v>
      </c>
      <c r="BG142" s="154">
        <f>IF(N142="zákl. prenesená",J142,0)</f>
        <v>0</v>
      </c>
      <c r="BH142" s="154">
        <f>IF(N142="zníž. prenesená",J142,0)</f>
        <v>0</v>
      </c>
      <c r="BI142" s="154">
        <f>IF(N142="nulová",J142,0)</f>
        <v>0</v>
      </c>
      <c r="BJ142" s="14" t="s">
        <v>134</v>
      </c>
      <c r="BK142" s="155">
        <f>ROUND(I142*H142,3)</f>
        <v>0</v>
      </c>
      <c r="BL142" s="14" t="s">
        <v>133</v>
      </c>
      <c r="BM142" s="153" t="s">
        <v>193</v>
      </c>
    </row>
    <row r="143" spans="1:65" s="2" customFormat="1" ht="33" customHeight="1" x14ac:dyDescent="0.25">
      <c r="A143" s="29"/>
      <c r="B143" s="141"/>
      <c r="C143" s="142" t="s">
        <v>190</v>
      </c>
      <c r="D143" s="142" t="s">
        <v>129</v>
      </c>
      <c r="E143" s="143" t="s">
        <v>195</v>
      </c>
      <c r="F143" s="144" t="s">
        <v>196</v>
      </c>
      <c r="G143" s="145" t="s">
        <v>132</v>
      </c>
      <c r="H143" s="146">
        <v>26.57</v>
      </c>
      <c r="I143" s="147"/>
      <c r="J143" s="146">
        <f>ROUND(I143*H143,3)</f>
        <v>0</v>
      </c>
      <c r="K143" s="148"/>
      <c r="L143" s="30"/>
      <c r="M143" s="149" t="s">
        <v>1</v>
      </c>
      <c r="N143" s="150" t="s">
        <v>41</v>
      </c>
      <c r="O143" s="55"/>
      <c r="P143" s="151">
        <f>O143*H143</f>
        <v>0</v>
      </c>
      <c r="Q143" s="151">
        <v>9.2499999999999999E-2</v>
      </c>
      <c r="R143" s="151">
        <f>Q143*H143</f>
        <v>2.4577249999999999</v>
      </c>
      <c r="S143" s="151">
        <v>0</v>
      </c>
      <c r="T143" s="152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3" t="s">
        <v>133</v>
      </c>
      <c r="AT143" s="153" t="s">
        <v>129</v>
      </c>
      <c r="AU143" s="153" t="s">
        <v>134</v>
      </c>
      <c r="AY143" s="14" t="s">
        <v>127</v>
      </c>
      <c r="BE143" s="154">
        <f>IF(N143="základná",J143,0)</f>
        <v>0</v>
      </c>
      <c r="BF143" s="154">
        <f>IF(N143="znížená",J143,0)</f>
        <v>0</v>
      </c>
      <c r="BG143" s="154">
        <f>IF(N143="zákl. prenesená",J143,0)</f>
        <v>0</v>
      </c>
      <c r="BH143" s="154">
        <f>IF(N143="zníž. prenesená",J143,0)</f>
        <v>0</v>
      </c>
      <c r="BI143" s="154">
        <f>IF(N143="nulová",J143,0)</f>
        <v>0</v>
      </c>
      <c r="BJ143" s="14" t="s">
        <v>134</v>
      </c>
      <c r="BK143" s="155">
        <f>ROUND(I143*H143,3)</f>
        <v>0</v>
      </c>
      <c r="BL143" s="14" t="s">
        <v>133</v>
      </c>
      <c r="BM143" s="153" t="s">
        <v>197</v>
      </c>
    </row>
    <row r="144" spans="1:65" s="2" customFormat="1" ht="21.75" customHeight="1" x14ac:dyDescent="0.25">
      <c r="A144" s="29"/>
      <c r="B144" s="141"/>
      <c r="C144" s="156" t="s">
        <v>194</v>
      </c>
      <c r="D144" s="156" t="s">
        <v>199</v>
      </c>
      <c r="E144" s="157" t="s">
        <v>200</v>
      </c>
      <c r="F144" s="158" t="s">
        <v>201</v>
      </c>
      <c r="G144" s="159" t="s">
        <v>132</v>
      </c>
      <c r="H144" s="160">
        <v>2.71</v>
      </c>
      <c r="I144" s="161"/>
      <c r="J144" s="160">
        <f>ROUND(I144*H144,3)</f>
        <v>0</v>
      </c>
      <c r="K144" s="162"/>
      <c r="L144" s="163"/>
      <c r="M144" s="164" t="s">
        <v>1</v>
      </c>
      <c r="N144" s="165" t="s">
        <v>41</v>
      </c>
      <c r="O144" s="55"/>
      <c r="P144" s="151">
        <f>O144*H144</f>
        <v>0</v>
      </c>
      <c r="Q144" s="151">
        <v>0.13</v>
      </c>
      <c r="R144" s="151">
        <f>Q144*H144</f>
        <v>0.3523</v>
      </c>
      <c r="S144" s="151">
        <v>0</v>
      </c>
      <c r="T144" s="152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3" t="s">
        <v>160</v>
      </c>
      <c r="AT144" s="153" t="s">
        <v>199</v>
      </c>
      <c r="AU144" s="153" t="s">
        <v>134</v>
      </c>
      <c r="AY144" s="14" t="s">
        <v>127</v>
      </c>
      <c r="BE144" s="154">
        <f>IF(N144="základná",J144,0)</f>
        <v>0</v>
      </c>
      <c r="BF144" s="154">
        <f>IF(N144="znížená",J144,0)</f>
        <v>0</v>
      </c>
      <c r="BG144" s="154">
        <f>IF(N144="zákl. prenesená",J144,0)</f>
        <v>0</v>
      </c>
      <c r="BH144" s="154">
        <f>IF(N144="zníž. prenesená",J144,0)</f>
        <v>0</v>
      </c>
      <c r="BI144" s="154">
        <f>IF(N144="nulová",J144,0)</f>
        <v>0</v>
      </c>
      <c r="BJ144" s="14" t="s">
        <v>134</v>
      </c>
      <c r="BK144" s="155">
        <f>ROUND(I144*H144,3)</f>
        <v>0</v>
      </c>
      <c r="BL144" s="14" t="s">
        <v>133</v>
      </c>
      <c r="BM144" s="153" t="s">
        <v>202</v>
      </c>
    </row>
    <row r="145" spans="1:65" s="2" customFormat="1" ht="21.75" customHeight="1" x14ac:dyDescent="0.25">
      <c r="A145" s="29"/>
      <c r="B145" s="141"/>
      <c r="C145" s="142" t="s">
        <v>198</v>
      </c>
      <c r="D145" s="142" t="s">
        <v>129</v>
      </c>
      <c r="E145" s="143" t="s">
        <v>204</v>
      </c>
      <c r="F145" s="144" t="s">
        <v>205</v>
      </c>
      <c r="G145" s="145" t="s">
        <v>142</v>
      </c>
      <c r="H145" s="146">
        <v>20.8</v>
      </c>
      <c r="I145" s="147"/>
      <c r="J145" s="146">
        <f>ROUND(I145*H145,3)</f>
        <v>0</v>
      </c>
      <c r="K145" s="148"/>
      <c r="L145" s="30"/>
      <c r="M145" s="149" t="s">
        <v>1</v>
      </c>
      <c r="N145" s="150" t="s">
        <v>41</v>
      </c>
      <c r="O145" s="55"/>
      <c r="P145" s="151">
        <f>O145*H145</f>
        <v>0</v>
      </c>
      <c r="Q145" s="151">
        <v>7.4599999999999997E-6</v>
      </c>
      <c r="R145" s="151">
        <f>Q145*H145</f>
        <v>1.5516799999999999E-4</v>
      </c>
      <c r="S145" s="151">
        <v>0</v>
      </c>
      <c r="T145" s="152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3" t="s">
        <v>133</v>
      </c>
      <c r="AT145" s="153" t="s">
        <v>129</v>
      </c>
      <c r="AU145" s="153" t="s">
        <v>134</v>
      </c>
      <c r="AY145" s="14" t="s">
        <v>127</v>
      </c>
      <c r="BE145" s="154">
        <f>IF(N145="základná",J145,0)</f>
        <v>0</v>
      </c>
      <c r="BF145" s="154">
        <f>IF(N145="znížená",J145,0)</f>
        <v>0</v>
      </c>
      <c r="BG145" s="154">
        <f>IF(N145="zákl. prenesená",J145,0)</f>
        <v>0</v>
      </c>
      <c r="BH145" s="154">
        <f>IF(N145="zníž. prenesená",J145,0)</f>
        <v>0</v>
      </c>
      <c r="BI145" s="154">
        <f>IF(N145="nulová",J145,0)</f>
        <v>0</v>
      </c>
      <c r="BJ145" s="14" t="s">
        <v>134</v>
      </c>
      <c r="BK145" s="155">
        <f>ROUND(I145*H145,3)</f>
        <v>0</v>
      </c>
      <c r="BL145" s="14" t="s">
        <v>133</v>
      </c>
      <c r="BM145" s="153" t="s">
        <v>206</v>
      </c>
    </row>
    <row r="146" spans="1:65" s="2" customFormat="1" ht="21.75" customHeight="1" x14ac:dyDescent="0.25">
      <c r="A146" s="29"/>
      <c r="B146" s="141"/>
      <c r="C146" s="142" t="s">
        <v>203</v>
      </c>
      <c r="D146" s="142" t="s">
        <v>129</v>
      </c>
      <c r="E146" s="143" t="s">
        <v>208</v>
      </c>
      <c r="F146" s="144" t="s">
        <v>209</v>
      </c>
      <c r="G146" s="145" t="s">
        <v>132</v>
      </c>
      <c r="H146" s="146">
        <v>26.57</v>
      </c>
      <c r="I146" s="147"/>
      <c r="J146" s="146">
        <f>ROUND(I146*H146,3)</f>
        <v>0</v>
      </c>
      <c r="K146" s="148"/>
      <c r="L146" s="30"/>
      <c r="M146" s="149" t="s">
        <v>1</v>
      </c>
      <c r="N146" s="150" t="s">
        <v>41</v>
      </c>
      <c r="O146" s="55"/>
      <c r="P146" s="151">
        <f>O146*H146</f>
        <v>0</v>
      </c>
      <c r="Q146" s="151">
        <v>0.10353999999999999</v>
      </c>
      <c r="R146" s="151">
        <f>Q146*H146</f>
        <v>2.7510577999999999</v>
      </c>
      <c r="S146" s="151">
        <v>0</v>
      </c>
      <c r="T146" s="152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3" t="s">
        <v>133</v>
      </c>
      <c r="AT146" s="153" t="s">
        <v>129</v>
      </c>
      <c r="AU146" s="153" t="s">
        <v>134</v>
      </c>
      <c r="AY146" s="14" t="s">
        <v>127</v>
      </c>
      <c r="BE146" s="154">
        <f>IF(N146="základná",J146,0)</f>
        <v>0</v>
      </c>
      <c r="BF146" s="154">
        <f>IF(N146="znížená",J146,0)</f>
        <v>0</v>
      </c>
      <c r="BG146" s="154">
        <f>IF(N146="zákl. prenesená",J146,0)</f>
        <v>0</v>
      </c>
      <c r="BH146" s="154">
        <f>IF(N146="zníž. prenesená",J146,0)</f>
        <v>0</v>
      </c>
      <c r="BI146" s="154">
        <f>IF(N146="nulová",J146,0)</f>
        <v>0</v>
      </c>
      <c r="BJ146" s="14" t="s">
        <v>134</v>
      </c>
      <c r="BK146" s="155">
        <f>ROUND(I146*H146,3)</f>
        <v>0</v>
      </c>
      <c r="BL146" s="14" t="s">
        <v>133</v>
      </c>
      <c r="BM146" s="153" t="s">
        <v>210</v>
      </c>
    </row>
    <row r="147" spans="1:65" s="12" customFormat="1" ht="22.9" customHeight="1" x14ac:dyDescent="0.25">
      <c r="B147" s="128"/>
      <c r="D147" s="129" t="s">
        <v>74</v>
      </c>
      <c r="E147" s="139" t="s">
        <v>164</v>
      </c>
      <c r="F147" s="139" t="s">
        <v>211</v>
      </c>
      <c r="I147" s="131"/>
      <c r="J147" s="140">
        <f>BK147</f>
        <v>0</v>
      </c>
      <c r="L147" s="128"/>
      <c r="M147" s="133"/>
      <c r="N147" s="134"/>
      <c r="O147" s="134"/>
      <c r="P147" s="135">
        <f>SUM(P148:P150)</f>
        <v>0</v>
      </c>
      <c r="Q147" s="134"/>
      <c r="R147" s="135">
        <f>SUM(R148:R150)</f>
        <v>0</v>
      </c>
      <c r="S147" s="134"/>
      <c r="T147" s="136">
        <f>SUM(T148:T150)</f>
        <v>0</v>
      </c>
      <c r="AR147" s="129" t="s">
        <v>83</v>
      </c>
      <c r="AT147" s="137" t="s">
        <v>74</v>
      </c>
      <c r="AU147" s="137" t="s">
        <v>83</v>
      </c>
      <c r="AY147" s="129" t="s">
        <v>127</v>
      </c>
      <c r="BK147" s="138">
        <f>SUM(BK148:BK150)</f>
        <v>0</v>
      </c>
    </row>
    <row r="148" spans="1:65" s="2" customFormat="1" ht="21.75" customHeight="1" x14ac:dyDescent="0.25">
      <c r="A148" s="29"/>
      <c r="B148" s="141"/>
      <c r="C148" s="142" t="s">
        <v>207</v>
      </c>
      <c r="D148" s="142" t="s">
        <v>129</v>
      </c>
      <c r="E148" s="143" t="s">
        <v>225</v>
      </c>
      <c r="F148" s="144" t="s">
        <v>226</v>
      </c>
      <c r="G148" s="145" t="s">
        <v>227</v>
      </c>
      <c r="H148" s="146">
        <v>0.70499999999999996</v>
      </c>
      <c r="I148" s="147"/>
      <c r="J148" s="146">
        <f>ROUND(I148*H148,3)</f>
        <v>0</v>
      </c>
      <c r="K148" s="148"/>
      <c r="L148" s="30"/>
      <c r="M148" s="149" t="s">
        <v>1</v>
      </c>
      <c r="N148" s="150" t="s">
        <v>41</v>
      </c>
      <c r="O148" s="55"/>
      <c r="P148" s="151">
        <f>O148*H148</f>
        <v>0</v>
      </c>
      <c r="Q148" s="151">
        <v>0</v>
      </c>
      <c r="R148" s="151">
        <f>Q148*H148</f>
        <v>0</v>
      </c>
      <c r="S148" s="151">
        <v>0</v>
      </c>
      <c r="T148" s="152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3" t="s">
        <v>133</v>
      </c>
      <c r="AT148" s="153" t="s">
        <v>129</v>
      </c>
      <c r="AU148" s="153" t="s">
        <v>134</v>
      </c>
      <c r="AY148" s="14" t="s">
        <v>127</v>
      </c>
      <c r="BE148" s="154">
        <f>IF(N148="základná",J148,0)</f>
        <v>0</v>
      </c>
      <c r="BF148" s="154">
        <f>IF(N148="znížená",J148,0)</f>
        <v>0</v>
      </c>
      <c r="BG148" s="154">
        <f>IF(N148="zákl. prenesená",J148,0)</f>
        <v>0</v>
      </c>
      <c r="BH148" s="154">
        <f>IF(N148="zníž. prenesená",J148,0)</f>
        <v>0</v>
      </c>
      <c r="BI148" s="154">
        <f>IF(N148="nulová",J148,0)</f>
        <v>0</v>
      </c>
      <c r="BJ148" s="14" t="s">
        <v>134</v>
      </c>
      <c r="BK148" s="155">
        <f>ROUND(I148*H148,3)</f>
        <v>0</v>
      </c>
      <c r="BL148" s="14" t="s">
        <v>133</v>
      </c>
      <c r="BM148" s="153" t="s">
        <v>262</v>
      </c>
    </row>
    <row r="149" spans="1:65" s="2" customFormat="1" ht="21.75" customHeight="1" x14ac:dyDescent="0.25">
      <c r="A149" s="29"/>
      <c r="B149" s="141"/>
      <c r="C149" s="142" t="s">
        <v>7</v>
      </c>
      <c r="D149" s="142" t="s">
        <v>129</v>
      </c>
      <c r="E149" s="143" t="s">
        <v>230</v>
      </c>
      <c r="F149" s="144" t="s">
        <v>231</v>
      </c>
      <c r="G149" s="145" t="s">
        <v>227</v>
      </c>
      <c r="H149" s="146">
        <v>0.70499999999999996</v>
      </c>
      <c r="I149" s="147"/>
      <c r="J149" s="146">
        <f>ROUND(I149*H149,3)</f>
        <v>0</v>
      </c>
      <c r="K149" s="148"/>
      <c r="L149" s="30"/>
      <c r="M149" s="149" t="s">
        <v>1</v>
      </c>
      <c r="N149" s="150" t="s">
        <v>41</v>
      </c>
      <c r="O149" s="55"/>
      <c r="P149" s="151">
        <f>O149*H149</f>
        <v>0</v>
      </c>
      <c r="Q149" s="151">
        <v>0</v>
      </c>
      <c r="R149" s="151">
        <f>Q149*H149</f>
        <v>0</v>
      </c>
      <c r="S149" s="151">
        <v>0</v>
      </c>
      <c r="T149" s="152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3" t="s">
        <v>133</v>
      </c>
      <c r="AT149" s="153" t="s">
        <v>129</v>
      </c>
      <c r="AU149" s="153" t="s">
        <v>134</v>
      </c>
      <c r="AY149" s="14" t="s">
        <v>127</v>
      </c>
      <c r="BE149" s="154">
        <f>IF(N149="základná",J149,0)</f>
        <v>0</v>
      </c>
      <c r="BF149" s="154">
        <f>IF(N149="znížená",J149,0)</f>
        <v>0</v>
      </c>
      <c r="BG149" s="154">
        <f>IF(N149="zákl. prenesená",J149,0)</f>
        <v>0</v>
      </c>
      <c r="BH149" s="154">
        <f>IF(N149="zníž. prenesená",J149,0)</f>
        <v>0</v>
      </c>
      <c r="BI149" s="154">
        <f>IF(N149="nulová",J149,0)</f>
        <v>0</v>
      </c>
      <c r="BJ149" s="14" t="s">
        <v>134</v>
      </c>
      <c r="BK149" s="155">
        <f>ROUND(I149*H149,3)</f>
        <v>0</v>
      </c>
      <c r="BL149" s="14" t="s">
        <v>133</v>
      </c>
      <c r="BM149" s="153" t="s">
        <v>263</v>
      </c>
    </row>
    <row r="150" spans="1:65" s="2" customFormat="1" ht="21.75" customHeight="1" x14ac:dyDescent="0.25">
      <c r="A150" s="29"/>
      <c r="B150" s="141"/>
      <c r="C150" s="142" t="s">
        <v>215</v>
      </c>
      <c r="D150" s="142" t="s">
        <v>129</v>
      </c>
      <c r="E150" s="143" t="s">
        <v>234</v>
      </c>
      <c r="F150" s="144" t="s">
        <v>235</v>
      </c>
      <c r="G150" s="145" t="s">
        <v>227</v>
      </c>
      <c r="H150" s="146">
        <v>0.70499999999999996</v>
      </c>
      <c r="I150" s="147"/>
      <c r="J150" s="146">
        <f>ROUND(I150*H150,3)</f>
        <v>0</v>
      </c>
      <c r="K150" s="148"/>
      <c r="L150" s="30"/>
      <c r="M150" s="149" t="s">
        <v>1</v>
      </c>
      <c r="N150" s="150" t="s">
        <v>41</v>
      </c>
      <c r="O150" s="55"/>
      <c r="P150" s="151">
        <f>O150*H150</f>
        <v>0</v>
      </c>
      <c r="Q150" s="151">
        <v>0</v>
      </c>
      <c r="R150" s="151">
        <f>Q150*H150</f>
        <v>0</v>
      </c>
      <c r="S150" s="151">
        <v>0</v>
      </c>
      <c r="T150" s="152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3" t="s">
        <v>133</v>
      </c>
      <c r="AT150" s="153" t="s">
        <v>129</v>
      </c>
      <c r="AU150" s="153" t="s">
        <v>134</v>
      </c>
      <c r="AY150" s="14" t="s">
        <v>127</v>
      </c>
      <c r="BE150" s="154">
        <f>IF(N150="základná",J150,0)</f>
        <v>0</v>
      </c>
      <c r="BF150" s="154">
        <f>IF(N150="znížená",J150,0)</f>
        <v>0</v>
      </c>
      <c r="BG150" s="154">
        <f>IF(N150="zákl. prenesená",J150,0)</f>
        <v>0</v>
      </c>
      <c r="BH150" s="154">
        <f>IF(N150="zníž. prenesená",J150,0)</f>
        <v>0</v>
      </c>
      <c r="BI150" s="154">
        <f>IF(N150="nulová",J150,0)</f>
        <v>0</v>
      </c>
      <c r="BJ150" s="14" t="s">
        <v>134</v>
      </c>
      <c r="BK150" s="155">
        <f>ROUND(I150*H150,3)</f>
        <v>0</v>
      </c>
      <c r="BL150" s="14" t="s">
        <v>133</v>
      </c>
      <c r="BM150" s="153" t="s">
        <v>264</v>
      </c>
    </row>
    <row r="151" spans="1:65" s="12" customFormat="1" ht="22.9" customHeight="1" x14ac:dyDescent="0.25">
      <c r="B151" s="128"/>
      <c r="D151" s="129" t="s">
        <v>74</v>
      </c>
      <c r="E151" s="139" t="s">
        <v>237</v>
      </c>
      <c r="F151" s="139" t="s">
        <v>238</v>
      </c>
      <c r="I151" s="131"/>
      <c r="J151" s="140">
        <f>BK151</f>
        <v>0</v>
      </c>
      <c r="L151" s="128"/>
      <c r="M151" s="133"/>
      <c r="N151" s="134"/>
      <c r="O151" s="134"/>
      <c r="P151" s="135">
        <f>P152</f>
        <v>0</v>
      </c>
      <c r="Q151" s="134"/>
      <c r="R151" s="135">
        <f>R152</f>
        <v>0</v>
      </c>
      <c r="S151" s="134"/>
      <c r="T151" s="136">
        <f>T152</f>
        <v>0</v>
      </c>
      <c r="AR151" s="129" t="s">
        <v>83</v>
      </c>
      <c r="AT151" s="137" t="s">
        <v>74</v>
      </c>
      <c r="AU151" s="137" t="s">
        <v>83</v>
      </c>
      <c r="AY151" s="129" t="s">
        <v>127</v>
      </c>
      <c r="BK151" s="138">
        <f>BK152</f>
        <v>0</v>
      </c>
    </row>
    <row r="152" spans="1:65" s="2" customFormat="1" ht="33" customHeight="1" x14ac:dyDescent="0.25">
      <c r="A152" s="29"/>
      <c r="B152" s="141"/>
      <c r="C152" s="142" t="s">
        <v>220</v>
      </c>
      <c r="D152" s="142" t="s">
        <v>129</v>
      </c>
      <c r="E152" s="143" t="s">
        <v>240</v>
      </c>
      <c r="F152" s="144" t="s">
        <v>241</v>
      </c>
      <c r="G152" s="145" t="s">
        <v>227</v>
      </c>
      <c r="H152" s="146">
        <v>22.95</v>
      </c>
      <c r="I152" s="147"/>
      <c r="J152" s="146">
        <f>ROUND(I152*H152,3)</f>
        <v>0</v>
      </c>
      <c r="K152" s="148"/>
      <c r="L152" s="30"/>
      <c r="M152" s="149" t="s">
        <v>1</v>
      </c>
      <c r="N152" s="150" t="s">
        <v>41</v>
      </c>
      <c r="O152" s="55"/>
      <c r="P152" s="151">
        <f>O152*H152</f>
        <v>0</v>
      </c>
      <c r="Q152" s="151">
        <v>0</v>
      </c>
      <c r="R152" s="151">
        <f>Q152*H152</f>
        <v>0</v>
      </c>
      <c r="S152" s="151">
        <v>0</v>
      </c>
      <c r="T152" s="152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3" t="s">
        <v>133</v>
      </c>
      <c r="AT152" s="153" t="s">
        <v>129</v>
      </c>
      <c r="AU152" s="153" t="s">
        <v>134</v>
      </c>
      <c r="AY152" s="14" t="s">
        <v>127</v>
      </c>
      <c r="BE152" s="154">
        <f>IF(N152="základná",J152,0)</f>
        <v>0</v>
      </c>
      <c r="BF152" s="154">
        <f>IF(N152="znížená",J152,0)</f>
        <v>0</v>
      </c>
      <c r="BG152" s="154">
        <f>IF(N152="zákl. prenesená",J152,0)</f>
        <v>0</v>
      </c>
      <c r="BH152" s="154">
        <f>IF(N152="zníž. prenesená",J152,0)</f>
        <v>0</v>
      </c>
      <c r="BI152" s="154">
        <f>IF(N152="nulová",J152,0)</f>
        <v>0</v>
      </c>
      <c r="BJ152" s="14" t="s">
        <v>134</v>
      </c>
      <c r="BK152" s="155">
        <f>ROUND(I152*H152,3)</f>
        <v>0</v>
      </c>
      <c r="BL152" s="14" t="s">
        <v>133</v>
      </c>
      <c r="BM152" s="153" t="s">
        <v>242</v>
      </c>
    </row>
    <row r="153" spans="1:65" s="12" customFormat="1" ht="25.9" customHeight="1" x14ac:dyDescent="0.25">
      <c r="B153" s="128"/>
      <c r="D153" s="129" t="s">
        <v>74</v>
      </c>
      <c r="E153" s="130" t="s">
        <v>243</v>
      </c>
      <c r="F153" s="130" t="s">
        <v>244</v>
      </c>
      <c r="I153" s="131"/>
      <c r="J153" s="132">
        <f>BK153</f>
        <v>0</v>
      </c>
      <c r="L153" s="128"/>
      <c r="M153" s="133"/>
      <c r="N153" s="134"/>
      <c r="O153" s="134"/>
      <c r="P153" s="135">
        <f>P154</f>
        <v>0</v>
      </c>
      <c r="Q153" s="134"/>
      <c r="R153" s="135">
        <f>R154</f>
        <v>1E-4</v>
      </c>
      <c r="S153" s="134"/>
      <c r="T153" s="136">
        <f>T154</f>
        <v>1E-3</v>
      </c>
      <c r="AR153" s="129" t="s">
        <v>134</v>
      </c>
      <c r="AT153" s="137" t="s">
        <v>74</v>
      </c>
      <c r="AU153" s="137" t="s">
        <v>75</v>
      </c>
      <c r="AY153" s="129" t="s">
        <v>127</v>
      </c>
      <c r="BK153" s="138">
        <f>BK154</f>
        <v>0</v>
      </c>
    </row>
    <row r="154" spans="1:65" s="12" customFormat="1" ht="22.9" customHeight="1" x14ac:dyDescent="0.25">
      <c r="B154" s="128"/>
      <c r="D154" s="129" t="s">
        <v>74</v>
      </c>
      <c r="E154" s="139" t="s">
        <v>245</v>
      </c>
      <c r="F154" s="139" t="s">
        <v>246</v>
      </c>
      <c r="I154" s="131"/>
      <c r="J154" s="140">
        <f>BK154</f>
        <v>0</v>
      </c>
      <c r="L154" s="128"/>
      <c r="M154" s="133"/>
      <c r="N154" s="134"/>
      <c r="O154" s="134"/>
      <c r="P154" s="135">
        <f>SUM(P155:P157)</f>
        <v>0</v>
      </c>
      <c r="Q154" s="134"/>
      <c r="R154" s="135">
        <f>SUM(R155:R157)</f>
        <v>1E-4</v>
      </c>
      <c r="S154" s="134"/>
      <c r="T154" s="136">
        <f>SUM(T155:T157)</f>
        <v>1E-3</v>
      </c>
      <c r="AR154" s="129" t="s">
        <v>134</v>
      </c>
      <c r="AT154" s="137" t="s">
        <v>74</v>
      </c>
      <c r="AU154" s="137" t="s">
        <v>83</v>
      </c>
      <c r="AY154" s="129" t="s">
        <v>127</v>
      </c>
      <c r="BK154" s="138">
        <f>SUM(BK155:BK157)</f>
        <v>0</v>
      </c>
    </row>
    <row r="155" spans="1:65" s="2" customFormat="1" ht="33" customHeight="1" x14ac:dyDescent="0.25">
      <c r="A155" s="29"/>
      <c r="B155" s="141"/>
      <c r="C155" s="142" t="s">
        <v>224</v>
      </c>
      <c r="D155" s="142" t="s">
        <v>129</v>
      </c>
      <c r="E155" s="143" t="s">
        <v>248</v>
      </c>
      <c r="F155" s="144" t="s">
        <v>249</v>
      </c>
      <c r="G155" s="145" t="s">
        <v>218</v>
      </c>
      <c r="H155" s="146">
        <v>1</v>
      </c>
      <c r="I155" s="147"/>
      <c r="J155" s="146">
        <f>ROUND(I155*H155,3)</f>
        <v>0</v>
      </c>
      <c r="K155" s="148"/>
      <c r="L155" s="30"/>
      <c r="M155" s="149" t="s">
        <v>1</v>
      </c>
      <c r="N155" s="150" t="s">
        <v>41</v>
      </c>
      <c r="O155" s="55"/>
      <c r="P155" s="151">
        <f>O155*H155</f>
        <v>0</v>
      </c>
      <c r="Q155" s="151">
        <v>5.0000000000000002E-5</v>
      </c>
      <c r="R155" s="151">
        <f>Q155*H155</f>
        <v>5.0000000000000002E-5</v>
      </c>
      <c r="S155" s="151">
        <v>0</v>
      </c>
      <c r="T155" s="152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3" t="s">
        <v>194</v>
      </c>
      <c r="AT155" s="153" t="s">
        <v>129</v>
      </c>
      <c r="AU155" s="153" t="s">
        <v>134</v>
      </c>
      <c r="AY155" s="14" t="s">
        <v>127</v>
      </c>
      <c r="BE155" s="154">
        <f>IF(N155="základná",J155,0)</f>
        <v>0</v>
      </c>
      <c r="BF155" s="154">
        <f>IF(N155="znížená",J155,0)</f>
        <v>0</v>
      </c>
      <c r="BG155" s="154">
        <f>IF(N155="zákl. prenesená",J155,0)</f>
        <v>0</v>
      </c>
      <c r="BH155" s="154">
        <f>IF(N155="zníž. prenesená",J155,0)</f>
        <v>0</v>
      </c>
      <c r="BI155" s="154">
        <f>IF(N155="nulová",J155,0)</f>
        <v>0</v>
      </c>
      <c r="BJ155" s="14" t="s">
        <v>134</v>
      </c>
      <c r="BK155" s="155">
        <f>ROUND(I155*H155,3)</f>
        <v>0</v>
      </c>
      <c r="BL155" s="14" t="s">
        <v>194</v>
      </c>
      <c r="BM155" s="153" t="s">
        <v>250</v>
      </c>
    </row>
    <row r="156" spans="1:65" s="2" customFormat="1" ht="87.75" x14ac:dyDescent="0.25">
      <c r="A156" s="29"/>
      <c r="B156" s="30"/>
      <c r="C156" s="29"/>
      <c r="D156" s="166" t="s">
        <v>251</v>
      </c>
      <c r="E156" s="29"/>
      <c r="F156" s="167" t="s">
        <v>265</v>
      </c>
      <c r="G156" s="29"/>
      <c r="H156" s="29"/>
      <c r="I156" s="168"/>
      <c r="J156" s="29"/>
      <c r="K156" s="29"/>
      <c r="L156" s="30"/>
      <c r="M156" s="169"/>
      <c r="N156" s="170"/>
      <c r="O156" s="55"/>
      <c r="P156" s="55"/>
      <c r="Q156" s="55"/>
      <c r="R156" s="55"/>
      <c r="S156" s="55"/>
      <c r="T156" s="56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T156" s="14" t="s">
        <v>251</v>
      </c>
      <c r="AU156" s="14" t="s">
        <v>134</v>
      </c>
    </row>
    <row r="157" spans="1:65" s="2" customFormat="1" ht="21.75" customHeight="1" x14ac:dyDescent="0.25">
      <c r="A157" s="29"/>
      <c r="B157" s="141"/>
      <c r="C157" s="142" t="s">
        <v>229</v>
      </c>
      <c r="D157" s="142" t="s">
        <v>129</v>
      </c>
      <c r="E157" s="143" t="s">
        <v>254</v>
      </c>
      <c r="F157" s="144" t="s">
        <v>255</v>
      </c>
      <c r="G157" s="145" t="s">
        <v>218</v>
      </c>
      <c r="H157" s="146">
        <v>1</v>
      </c>
      <c r="I157" s="147"/>
      <c r="J157" s="146">
        <f>ROUND(I157*H157,3)</f>
        <v>0</v>
      </c>
      <c r="K157" s="148"/>
      <c r="L157" s="30"/>
      <c r="M157" s="171" t="s">
        <v>1</v>
      </c>
      <c r="N157" s="172" t="s">
        <v>41</v>
      </c>
      <c r="O157" s="173"/>
      <c r="P157" s="174">
        <f>O157*H157</f>
        <v>0</v>
      </c>
      <c r="Q157" s="174">
        <v>5.0000000000000002E-5</v>
      </c>
      <c r="R157" s="174">
        <f>Q157*H157</f>
        <v>5.0000000000000002E-5</v>
      </c>
      <c r="S157" s="174">
        <v>1E-3</v>
      </c>
      <c r="T157" s="175">
        <f>S157*H157</f>
        <v>1E-3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3" t="s">
        <v>194</v>
      </c>
      <c r="AT157" s="153" t="s">
        <v>129</v>
      </c>
      <c r="AU157" s="153" t="s">
        <v>134</v>
      </c>
      <c r="AY157" s="14" t="s">
        <v>127</v>
      </c>
      <c r="BE157" s="154">
        <f>IF(N157="základná",J157,0)</f>
        <v>0</v>
      </c>
      <c r="BF157" s="154">
        <f>IF(N157="znížená",J157,0)</f>
        <v>0</v>
      </c>
      <c r="BG157" s="154">
        <f>IF(N157="zákl. prenesená",J157,0)</f>
        <v>0</v>
      </c>
      <c r="BH157" s="154">
        <f>IF(N157="zníž. prenesená",J157,0)</f>
        <v>0</v>
      </c>
      <c r="BI157" s="154">
        <f>IF(N157="nulová",J157,0)</f>
        <v>0</v>
      </c>
      <c r="BJ157" s="14" t="s">
        <v>134</v>
      </c>
      <c r="BK157" s="155">
        <f>ROUND(I157*H157,3)</f>
        <v>0</v>
      </c>
      <c r="BL157" s="14" t="s">
        <v>194</v>
      </c>
      <c r="BM157" s="153" t="s">
        <v>256</v>
      </c>
    </row>
    <row r="158" spans="1:65" s="2" customFormat="1" ht="6.95" customHeight="1" x14ac:dyDescent="0.25">
      <c r="A158" s="29"/>
      <c r="B158" s="44"/>
      <c r="C158" s="45"/>
      <c r="D158" s="45"/>
      <c r="E158" s="45"/>
      <c r="F158" s="45"/>
      <c r="G158" s="45"/>
      <c r="H158" s="45"/>
      <c r="I158" s="45"/>
      <c r="J158" s="45"/>
      <c r="K158" s="45"/>
      <c r="L158" s="30"/>
      <c r="M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</row>
  </sheetData>
  <autoFilter ref="C123:K157" xr:uid="{00000000-0009-0000-0000-000002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55"/>
  <sheetViews>
    <sheetView showGridLines="0" topLeftCell="A53" workbookViewId="0">
      <selection activeCell="J75" sqref="J75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90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 x14ac:dyDescent="0.2">
      <c r="B4" s="17"/>
      <c r="D4" s="18" t="s">
        <v>94</v>
      </c>
      <c r="L4" s="17"/>
      <c r="M4" s="90" t="s">
        <v>9</v>
      </c>
      <c r="AT4" s="14" t="s">
        <v>3</v>
      </c>
    </row>
    <row r="5" spans="1:46" s="1" customFormat="1" ht="6.95" customHeight="1" x14ac:dyDescent="0.2">
      <c r="B5" s="17"/>
      <c r="L5" s="17"/>
    </row>
    <row r="6" spans="1:46" s="1" customFormat="1" ht="12" customHeight="1" x14ac:dyDescent="0.2">
      <c r="B6" s="17"/>
      <c r="D6" s="24" t="s">
        <v>14</v>
      </c>
      <c r="L6" s="17"/>
    </row>
    <row r="7" spans="1:46" s="1" customFormat="1" ht="16.5" customHeight="1" x14ac:dyDescent="0.2">
      <c r="B7" s="17"/>
      <c r="E7" s="220" t="str">
        <f>'Rekapitulácia stavby'!K6</f>
        <v>AUTOBUSOVÉ ZASTÁVKY</v>
      </c>
      <c r="F7" s="221"/>
      <c r="G7" s="221"/>
      <c r="H7" s="221"/>
      <c r="L7" s="17"/>
    </row>
    <row r="8" spans="1:46" s="2" customFormat="1" ht="12" customHeight="1" x14ac:dyDescent="0.2">
      <c r="A8" s="29"/>
      <c r="B8" s="30"/>
      <c r="C8" s="29"/>
      <c r="D8" s="24" t="s">
        <v>95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 x14ac:dyDescent="0.2">
      <c r="A9" s="29"/>
      <c r="B9" s="30"/>
      <c r="C9" s="29"/>
      <c r="D9" s="29"/>
      <c r="E9" s="199" t="s">
        <v>266</v>
      </c>
      <c r="F9" s="219"/>
      <c r="G9" s="219"/>
      <c r="H9" s="219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4" t="s">
        <v>18</v>
      </c>
      <c r="E12" s="29"/>
      <c r="F12" s="22" t="s">
        <v>267</v>
      </c>
      <c r="G12" s="29"/>
      <c r="H12" s="29"/>
      <c r="I12" s="24" t="s">
        <v>20</v>
      </c>
      <c r="J12" s="52" t="str">
        <f>'Rekapitulácia stavby'!AN8</f>
        <v>7. 12. 2020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 x14ac:dyDescent="0.2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222" t="str">
        <f>'Rekapitulácia stavby'!E14</f>
        <v>Vyplň údaj</v>
      </c>
      <c r="F18" s="214"/>
      <c r="G18" s="214"/>
      <c r="H18" s="214"/>
      <c r="I18" s="24" t="s">
        <v>25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2" t="s">
        <v>98</v>
      </c>
      <c r="F21" s="29"/>
      <c r="G21" s="29"/>
      <c r="H21" s="29"/>
      <c r="I21" s="24" t="s">
        <v>25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2" t="s">
        <v>99</v>
      </c>
      <c r="F24" s="29"/>
      <c r="G24" s="29"/>
      <c r="H24" s="29"/>
      <c r="I24" s="24" t="s">
        <v>25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4" t="s">
        <v>34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91"/>
      <c r="B27" s="92"/>
      <c r="C27" s="91"/>
      <c r="D27" s="91"/>
      <c r="E27" s="218" t="s">
        <v>1</v>
      </c>
      <c r="F27" s="218"/>
      <c r="G27" s="218"/>
      <c r="H27" s="21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x14ac:dyDescent="0.2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x14ac:dyDescent="0.2">
      <c r="A30" s="29"/>
      <c r="B30" s="30"/>
      <c r="C30" s="29"/>
      <c r="D30" s="94" t="s">
        <v>35</v>
      </c>
      <c r="E30" s="29"/>
      <c r="F30" s="29"/>
      <c r="G30" s="29"/>
      <c r="H30" s="29"/>
      <c r="I30" s="29"/>
      <c r="J30" s="68">
        <f>ROUND(J124,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 x14ac:dyDescent="0.2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x14ac:dyDescent="0.2">
      <c r="A33" s="29"/>
      <c r="B33" s="30"/>
      <c r="C33" s="29"/>
      <c r="D33" s="95" t="s">
        <v>39</v>
      </c>
      <c r="E33" s="24" t="s">
        <v>40</v>
      </c>
      <c r="F33" s="96">
        <f>ROUND((SUM(BE124:BE154)),  2)</f>
        <v>0</v>
      </c>
      <c r="G33" s="29"/>
      <c r="H33" s="29"/>
      <c r="I33" s="97">
        <v>0.2</v>
      </c>
      <c r="J33" s="96">
        <f>ROUND(((SUM(BE124:BE154))*I33),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x14ac:dyDescent="0.2">
      <c r="A34" s="29"/>
      <c r="B34" s="30"/>
      <c r="C34" s="29"/>
      <c r="D34" s="29"/>
      <c r="E34" s="24" t="s">
        <v>41</v>
      </c>
      <c r="F34" s="96">
        <f>ROUND((SUM(BF124:BF154)),  2)</f>
        <v>0</v>
      </c>
      <c r="G34" s="29"/>
      <c r="H34" s="29"/>
      <c r="I34" s="97">
        <v>0.2</v>
      </c>
      <c r="J34" s="96">
        <f>ROUND(((SUM(BF124:BF154))*I34),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 x14ac:dyDescent="0.2">
      <c r="A35" s="29"/>
      <c r="B35" s="30"/>
      <c r="C35" s="29"/>
      <c r="D35" s="29"/>
      <c r="E35" s="24" t="s">
        <v>42</v>
      </c>
      <c r="F35" s="96">
        <f>ROUND((SUM(BG124:BG154)),  2)</f>
        <v>0</v>
      </c>
      <c r="G35" s="29"/>
      <c r="H35" s="29"/>
      <c r="I35" s="97">
        <v>0.2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 x14ac:dyDescent="0.2">
      <c r="A36" s="29"/>
      <c r="B36" s="30"/>
      <c r="C36" s="29"/>
      <c r="D36" s="29"/>
      <c r="E36" s="24" t="s">
        <v>43</v>
      </c>
      <c r="F36" s="96">
        <f>ROUND((SUM(BH124:BH154)),  2)</f>
        <v>0</v>
      </c>
      <c r="G36" s="29"/>
      <c r="H36" s="29"/>
      <c r="I36" s="97">
        <v>0.2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 x14ac:dyDescent="0.2">
      <c r="A37" s="29"/>
      <c r="B37" s="30"/>
      <c r="C37" s="29"/>
      <c r="D37" s="29"/>
      <c r="E37" s="24" t="s">
        <v>44</v>
      </c>
      <c r="F37" s="96">
        <f>ROUND((SUM(BI124:BI154)),  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x14ac:dyDescent="0.2">
      <c r="A39" s="29"/>
      <c r="B39" s="30"/>
      <c r="C39" s="98"/>
      <c r="D39" s="99" t="s">
        <v>45</v>
      </c>
      <c r="E39" s="57"/>
      <c r="F39" s="57"/>
      <c r="G39" s="100" t="s">
        <v>46</v>
      </c>
      <c r="H39" s="101" t="s">
        <v>47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 x14ac:dyDescent="0.2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 x14ac:dyDescent="0.2">
      <c r="B41" s="17"/>
      <c r="L41" s="17"/>
    </row>
    <row r="42" spans="1:31" s="1" customFormat="1" ht="14.45" customHeight="1" x14ac:dyDescent="0.2">
      <c r="B42" s="17"/>
      <c r="L42" s="17"/>
    </row>
    <row r="43" spans="1:31" s="1" customFormat="1" ht="14.45" customHeight="1" x14ac:dyDescent="0.2">
      <c r="B43" s="17"/>
      <c r="L43" s="17"/>
    </row>
    <row r="44" spans="1:31" s="1" customFormat="1" ht="14.45" customHeight="1" x14ac:dyDescent="0.2">
      <c r="B44" s="17"/>
      <c r="L44" s="17"/>
    </row>
    <row r="45" spans="1:31" s="1" customFormat="1" ht="14.45" customHeight="1" x14ac:dyDescent="0.2">
      <c r="B45" s="17"/>
      <c r="L45" s="17"/>
    </row>
    <row r="46" spans="1:31" s="1" customFormat="1" ht="14.45" customHeight="1" x14ac:dyDescent="0.2">
      <c r="B46" s="17"/>
      <c r="L46" s="17"/>
    </row>
    <row r="47" spans="1:31" s="1" customFormat="1" ht="14.45" customHeight="1" x14ac:dyDescent="0.2">
      <c r="B47" s="17"/>
      <c r="L47" s="17"/>
    </row>
    <row r="48" spans="1:31" s="1" customFormat="1" ht="14.45" customHeight="1" x14ac:dyDescent="0.2">
      <c r="B48" s="17"/>
      <c r="L48" s="17"/>
    </row>
    <row r="49" spans="1:31" s="1" customFormat="1" ht="14.45" customHeight="1" x14ac:dyDescent="0.2">
      <c r="B49" s="17"/>
      <c r="L49" s="17"/>
    </row>
    <row r="50" spans="1:31" s="2" customFormat="1" ht="14.45" customHeight="1" x14ac:dyDescent="0.2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9"/>
      <c r="B61" s="30"/>
      <c r="C61" s="29"/>
      <c r="D61" s="42" t="s">
        <v>50</v>
      </c>
      <c r="E61" s="32"/>
      <c r="F61" s="104" t="s">
        <v>51</v>
      </c>
      <c r="G61" s="42" t="s">
        <v>50</v>
      </c>
      <c r="H61" s="32"/>
      <c r="I61" s="32"/>
      <c r="J61" s="105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H73" s="179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9"/>
      <c r="B76" s="30"/>
      <c r="C76" s="29"/>
      <c r="D76" s="42" t="s">
        <v>50</v>
      </c>
      <c r="E76" s="32"/>
      <c r="F76" s="104" t="s">
        <v>51</v>
      </c>
      <c r="G76" s="42" t="s">
        <v>50</v>
      </c>
      <c r="H76" s="32"/>
      <c r="I76" s="32"/>
      <c r="J76" s="105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 x14ac:dyDescent="0.2">
      <c r="A82" s="29"/>
      <c r="B82" s="30"/>
      <c r="C82" s="18" t="s">
        <v>100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 x14ac:dyDescent="0.2">
      <c r="A85" s="29"/>
      <c r="B85" s="30"/>
      <c r="C85" s="29"/>
      <c r="D85" s="29"/>
      <c r="E85" s="220" t="str">
        <f>E7</f>
        <v>AUTOBUSOVÉ ZASTÁVKY</v>
      </c>
      <c r="F85" s="221"/>
      <c r="G85" s="221"/>
      <c r="H85" s="221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 x14ac:dyDescent="0.2">
      <c r="A86" s="29"/>
      <c r="B86" s="30"/>
      <c r="C86" s="24" t="s">
        <v>95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customHeight="1" x14ac:dyDescent="0.2">
      <c r="A87" s="29"/>
      <c r="B87" s="30"/>
      <c r="C87" s="29"/>
      <c r="D87" s="29"/>
      <c r="E87" s="199" t="str">
        <f>E9</f>
        <v>03 - SO 03 - AUTOBUSOVÁ ZASTÁVKA TYP 2 (JEDNOTA BREZANY)</v>
      </c>
      <c r="F87" s="219"/>
      <c r="G87" s="219"/>
      <c r="H87" s="219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 x14ac:dyDescent="0.2">
      <c r="A89" s="29"/>
      <c r="B89" s="30"/>
      <c r="C89" s="24" t="s">
        <v>18</v>
      </c>
      <c r="D89" s="29"/>
      <c r="E89" s="29"/>
      <c r="F89" s="22" t="str">
        <f>F12</f>
        <v>K.Ú. BREZANY, P.Č. E-KN 188/1</v>
      </c>
      <c r="G89" s="29"/>
      <c r="H89" s="29"/>
      <c r="I89" s="24" t="s">
        <v>20</v>
      </c>
      <c r="J89" s="52" t="str">
        <f>IF(J12="","",J12)</f>
        <v>7. 12. 2020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54.4" customHeight="1" x14ac:dyDescent="0.25">
      <c r="A91" s="29"/>
      <c r="B91" s="30"/>
      <c r="C91" s="24" t="s">
        <v>22</v>
      </c>
      <c r="D91" s="29"/>
      <c r="E91" s="29"/>
      <c r="F91" s="22" t="str">
        <f>E15</f>
        <v>OBEC NEDOŽERY-BREZANY, DRUŽSTEVNÁ 367, 972 12 N-B</v>
      </c>
      <c r="G91" s="29"/>
      <c r="H91" s="29"/>
      <c r="I91" s="24" t="s">
        <v>28</v>
      </c>
      <c r="J91" s="27" t="str">
        <f>E21</f>
        <v>STATIC CONSULTING s.r.o. BREZIANSKA 665/7 972 12 N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 x14ac:dyDescent="0.25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>I. Mokrý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 x14ac:dyDescent="0.25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 x14ac:dyDescent="0.25">
      <c r="A94" s="29"/>
      <c r="B94" s="30"/>
      <c r="C94" s="106" t="s">
        <v>101</v>
      </c>
      <c r="D94" s="98"/>
      <c r="E94" s="98"/>
      <c r="F94" s="98"/>
      <c r="G94" s="98"/>
      <c r="H94" s="98"/>
      <c r="I94" s="98"/>
      <c r="J94" s="107" t="s">
        <v>102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 x14ac:dyDescent="0.25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 x14ac:dyDescent="0.25">
      <c r="A96" s="29"/>
      <c r="B96" s="30"/>
      <c r="C96" s="108" t="s">
        <v>103</v>
      </c>
      <c r="D96" s="29"/>
      <c r="E96" s="29"/>
      <c r="F96" s="29"/>
      <c r="G96" s="29"/>
      <c r="H96" s="29"/>
      <c r="I96" s="29"/>
      <c r="J96" s="68">
        <f>J124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104</v>
      </c>
    </row>
    <row r="97" spans="1:31" s="9" customFormat="1" ht="24.95" customHeight="1" x14ac:dyDescent="0.25">
      <c r="B97" s="109"/>
      <c r="D97" s="110" t="s">
        <v>105</v>
      </c>
      <c r="E97" s="111"/>
      <c r="F97" s="111"/>
      <c r="G97" s="111"/>
      <c r="H97" s="111"/>
      <c r="I97" s="111"/>
      <c r="J97" s="112">
        <f>J125</f>
        <v>0</v>
      </c>
      <c r="L97" s="109"/>
    </row>
    <row r="98" spans="1:31" s="10" customFormat="1" ht="19.899999999999999" customHeight="1" x14ac:dyDescent="0.25">
      <c r="B98" s="113"/>
      <c r="D98" s="114" t="s">
        <v>106</v>
      </c>
      <c r="E98" s="115"/>
      <c r="F98" s="115"/>
      <c r="G98" s="115"/>
      <c r="H98" s="115"/>
      <c r="I98" s="115"/>
      <c r="J98" s="116">
        <f>J126</f>
        <v>0</v>
      </c>
      <c r="L98" s="113"/>
    </row>
    <row r="99" spans="1:31" s="10" customFormat="1" ht="19.899999999999999" customHeight="1" x14ac:dyDescent="0.25">
      <c r="B99" s="113"/>
      <c r="D99" s="114" t="s">
        <v>107</v>
      </c>
      <c r="E99" s="115"/>
      <c r="F99" s="115"/>
      <c r="G99" s="115"/>
      <c r="H99" s="115"/>
      <c r="I99" s="115"/>
      <c r="J99" s="116">
        <f>J134</f>
        <v>0</v>
      </c>
      <c r="L99" s="113"/>
    </row>
    <row r="100" spans="1:31" s="10" customFormat="1" ht="19.899999999999999" customHeight="1" x14ac:dyDescent="0.25">
      <c r="B100" s="113"/>
      <c r="D100" s="114" t="s">
        <v>108</v>
      </c>
      <c r="E100" s="115"/>
      <c r="F100" s="115"/>
      <c r="G100" s="115"/>
      <c r="H100" s="115"/>
      <c r="I100" s="115"/>
      <c r="J100" s="116">
        <f>J139</f>
        <v>0</v>
      </c>
      <c r="L100" s="113"/>
    </row>
    <row r="101" spans="1:31" s="10" customFormat="1" ht="19.899999999999999" customHeight="1" x14ac:dyDescent="0.25">
      <c r="B101" s="113"/>
      <c r="D101" s="114" t="s">
        <v>109</v>
      </c>
      <c r="E101" s="115"/>
      <c r="F101" s="115"/>
      <c r="G101" s="115"/>
      <c r="H101" s="115"/>
      <c r="I101" s="115"/>
      <c r="J101" s="116">
        <f>J145</f>
        <v>0</v>
      </c>
      <c r="L101" s="113"/>
    </row>
    <row r="102" spans="1:31" s="10" customFormat="1" ht="19.899999999999999" customHeight="1" x14ac:dyDescent="0.25">
      <c r="B102" s="113"/>
      <c r="D102" s="114" t="s">
        <v>110</v>
      </c>
      <c r="E102" s="115"/>
      <c r="F102" s="115"/>
      <c r="G102" s="115"/>
      <c r="H102" s="115"/>
      <c r="I102" s="115"/>
      <c r="J102" s="116">
        <f>J149</f>
        <v>0</v>
      </c>
      <c r="L102" s="113"/>
    </row>
    <row r="103" spans="1:31" s="9" customFormat="1" ht="24.95" customHeight="1" x14ac:dyDescent="0.25">
      <c r="B103" s="109"/>
      <c r="D103" s="110" t="s">
        <v>111</v>
      </c>
      <c r="E103" s="111"/>
      <c r="F103" s="111"/>
      <c r="G103" s="111"/>
      <c r="H103" s="111"/>
      <c r="I103" s="111"/>
      <c r="J103" s="112">
        <f>J151</f>
        <v>0</v>
      </c>
      <c r="L103" s="109"/>
    </row>
    <row r="104" spans="1:31" s="10" customFormat="1" ht="19.899999999999999" customHeight="1" x14ac:dyDescent="0.25">
      <c r="B104" s="113"/>
      <c r="D104" s="114" t="s">
        <v>112</v>
      </c>
      <c r="E104" s="115"/>
      <c r="F104" s="115"/>
      <c r="G104" s="115"/>
      <c r="H104" s="115"/>
      <c r="I104" s="115"/>
      <c r="J104" s="116">
        <f>J152</f>
        <v>0</v>
      </c>
      <c r="L104" s="113"/>
    </row>
    <row r="105" spans="1:31" s="2" customFormat="1" ht="21.75" customHeight="1" x14ac:dyDescent="0.25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 x14ac:dyDescent="0.25">
      <c r="A106" s="29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10" spans="1:31" s="2" customFormat="1" ht="6.95" customHeight="1" x14ac:dyDescent="0.25">
      <c r="A110" s="29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4.95" customHeight="1" x14ac:dyDescent="0.25">
      <c r="A111" s="29"/>
      <c r="B111" s="30"/>
      <c r="C111" s="18" t="s">
        <v>113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 x14ac:dyDescent="0.25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 x14ac:dyDescent="0.25">
      <c r="A113" s="29"/>
      <c r="B113" s="30"/>
      <c r="C113" s="24" t="s">
        <v>14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 x14ac:dyDescent="0.25">
      <c r="A114" s="29"/>
      <c r="B114" s="30"/>
      <c r="C114" s="29"/>
      <c r="D114" s="29"/>
      <c r="E114" s="220" t="str">
        <f>E7</f>
        <v>AUTOBUSOVÉ ZASTÁVKY</v>
      </c>
      <c r="F114" s="221"/>
      <c r="G114" s="221"/>
      <c r="H114" s="221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 x14ac:dyDescent="0.25">
      <c r="A115" s="29"/>
      <c r="B115" s="30"/>
      <c r="C115" s="24" t="s">
        <v>95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30" customHeight="1" x14ac:dyDescent="0.25">
      <c r="A116" s="29"/>
      <c r="B116" s="30"/>
      <c r="C116" s="29"/>
      <c r="D116" s="29"/>
      <c r="E116" s="199" t="str">
        <f>E9</f>
        <v>03 - SO 03 - AUTOBUSOVÁ ZASTÁVKA TYP 2 (JEDNOTA BREZANY)</v>
      </c>
      <c r="F116" s="219"/>
      <c r="G116" s="219"/>
      <c r="H116" s="21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 x14ac:dyDescent="0.25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2" customHeight="1" x14ac:dyDescent="0.25">
      <c r="A118" s="29"/>
      <c r="B118" s="30"/>
      <c r="C118" s="24" t="s">
        <v>18</v>
      </c>
      <c r="D118" s="29"/>
      <c r="E118" s="29"/>
      <c r="F118" s="22" t="str">
        <f>F12</f>
        <v>K.Ú. BREZANY, P.Č. E-KN 188/1</v>
      </c>
      <c r="G118" s="29"/>
      <c r="H118" s="29"/>
      <c r="I118" s="24" t="s">
        <v>20</v>
      </c>
      <c r="J118" s="52" t="str">
        <f>IF(J12="","",J12)</f>
        <v>7. 12. 2020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6.95" customHeight="1" x14ac:dyDescent="0.25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54.4" customHeight="1" x14ac:dyDescent="0.25">
      <c r="A120" s="29"/>
      <c r="B120" s="30"/>
      <c r="C120" s="24" t="s">
        <v>22</v>
      </c>
      <c r="D120" s="29"/>
      <c r="E120" s="29"/>
      <c r="F120" s="22" t="str">
        <f>E15</f>
        <v>OBEC NEDOŽERY-BREZANY, DRUŽSTEVNÁ 367, 972 12 N-B</v>
      </c>
      <c r="G120" s="29"/>
      <c r="H120" s="29"/>
      <c r="I120" s="24" t="s">
        <v>28</v>
      </c>
      <c r="J120" s="27" t="str">
        <f>E21</f>
        <v>STATIC CONSULTING s.r.o. BREZIANSKA 665/7 972 12 N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 x14ac:dyDescent="0.25">
      <c r="A121" s="29"/>
      <c r="B121" s="30"/>
      <c r="C121" s="24" t="s">
        <v>26</v>
      </c>
      <c r="D121" s="29"/>
      <c r="E121" s="29"/>
      <c r="F121" s="22" t="str">
        <f>IF(E18="","",E18)</f>
        <v>Vyplň údaj</v>
      </c>
      <c r="G121" s="29"/>
      <c r="H121" s="29"/>
      <c r="I121" s="24" t="s">
        <v>32</v>
      </c>
      <c r="J121" s="27" t="str">
        <f>E24</f>
        <v>I. Mokrý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0.35" customHeight="1" x14ac:dyDescent="0.25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11" customFormat="1" ht="29.25" customHeight="1" x14ac:dyDescent="0.25">
      <c r="A123" s="117"/>
      <c r="B123" s="118"/>
      <c r="C123" s="119" t="s">
        <v>114</v>
      </c>
      <c r="D123" s="120" t="s">
        <v>60</v>
      </c>
      <c r="E123" s="120" t="s">
        <v>56</v>
      </c>
      <c r="F123" s="120" t="s">
        <v>57</v>
      </c>
      <c r="G123" s="120" t="s">
        <v>115</v>
      </c>
      <c r="H123" s="120" t="s">
        <v>116</v>
      </c>
      <c r="I123" s="120" t="s">
        <v>117</v>
      </c>
      <c r="J123" s="121" t="s">
        <v>102</v>
      </c>
      <c r="K123" s="122" t="s">
        <v>118</v>
      </c>
      <c r="L123" s="123"/>
      <c r="M123" s="59" t="s">
        <v>1</v>
      </c>
      <c r="N123" s="60" t="s">
        <v>39</v>
      </c>
      <c r="O123" s="60" t="s">
        <v>119</v>
      </c>
      <c r="P123" s="60" t="s">
        <v>120</v>
      </c>
      <c r="Q123" s="60" t="s">
        <v>121</v>
      </c>
      <c r="R123" s="60" t="s">
        <v>122</v>
      </c>
      <c r="S123" s="60" t="s">
        <v>123</v>
      </c>
      <c r="T123" s="61" t="s">
        <v>124</v>
      </c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</row>
    <row r="124" spans="1:65" s="2" customFormat="1" ht="22.9" customHeight="1" x14ac:dyDescent="0.25">
      <c r="A124" s="29"/>
      <c r="B124" s="30"/>
      <c r="C124" s="66" t="s">
        <v>103</v>
      </c>
      <c r="D124" s="29"/>
      <c r="E124" s="29"/>
      <c r="F124" s="29"/>
      <c r="G124" s="29"/>
      <c r="H124" s="29"/>
      <c r="I124" s="29"/>
      <c r="J124" s="124">
        <f>BK124</f>
        <v>0</v>
      </c>
      <c r="K124" s="29"/>
      <c r="L124" s="30"/>
      <c r="M124" s="62"/>
      <c r="N124" s="53"/>
      <c r="O124" s="63"/>
      <c r="P124" s="125">
        <f>P125+P151</f>
        <v>0</v>
      </c>
      <c r="Q124" s="63"/>
      <c r="R124" s="125">
        <f>R125+R151</f>
        <v>14.472700230099999</v>
      </c>
      <c r="S124" s="63"/>
      <c r="T124" s="126">
        <f>T125+T151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4" t="s">
        <v>74</v>
      </c>
      <c r="AU124" s="14" t="s">
        <v>104</v>
      </c>
      <c r="BK124" s="127">
        <f>BK125+BK151</f>
        <v>0</v>
      </c>
    </row>
    <row r="125" spans="1:65" s="12" customFormat="1" ht="25.9" customHeight="1" x14ac:dyDescent="0.25">
      <c r="B125" s="128"/>
      <c r="D125" s="129" t="s">
        <v>74</v>
      </c>
      <c r="E125" s="130" t="s">
        <v>125</v>
      </c>
      <c r="F125" s="130" t="s">
        <v>126</v>
      </c>
      <c r="I125" s="131"/>
      <c r="J125" s="132">
        <f>BK125</f>
        <v>0</v>
      </c>
      <c r="L125" s="128"/>
      <c r="M125" s="133"/>
      <c r="N125" s="134"/>
      <c r="O125" s="134"/>
      <c r="P125" s="135">
        <f>P126+P134+P139+P145+P149</f>
        <v>0</v>
      </c>
      <c r="Q125" s="134"/>
      <c r="R125" s="135">
        <f>R126+R134+R139+R145+R149</f>
        <v>14.472650230099999</v>
      </c>
      <c r="S125" s="134"/>
      <c r="T125" s="136">
        <f>T126+T134+T139+T145+T149</f>
        <v>0</v>
      </c>
      <c r="AR125" s="129" t="s">
        <v>83</v>
      </c>
      <c r="AT125" s="137" t="s">
        <v>74</v>
      </c>
      <c r="AU125" s="137" t="s">
        <v>75</v>
      </c>
      <c r="AY125" s="129" t="s">
        <v>127</v>
      </c>
      <c r="BK125" s="138">
        <f>BK126+BK134+BK139+BK145+BK149</f>
        <v>0</v>
      </c>
    </row>
    <row r="126" spans="1:65" s="12" customFormat="1" ht="22.9" customHeight="1" x14ac:dyDescent="0.25">
      <c r="B126" s="128"/>
      <c r="D126" s="129" t="s">
        <v>74</v>
      </c>
      <c r="E126" s="139" t="s">
        <v>83</v>
      </c>
      <c r="F126" s="139" t="s">
        <v>128</v>
      </c>
      <c r="I126" s="131"/>
      <c r="J126" s="140">
        <f>BK126</f>
        <v>0</v>
      </c>
      <c r="L126" s="128"/>
      <c r="M126" s="133"/>
      <c r="N126" s="134"/>
      <c r="O126" s="134"/>
      <c r="P126" s="135">
        <f>SUM(P127:P133)</f>
        <v>0</v>
      </c>
      <c r="Q126" s="134"/>
      <c r="R126" s="135">
        <f>SUM(R127:R133)</f>
        <v>0</v>
      </c>
      <c r="S126" s="134"/>
      <c r="T126" s="136">
        <f>SUM(T127:T133)</f>
        <v>0</v>
      </c>
      <c r="AR126" s="129" t="s">
        <v>83</v>
      </c>
      <c r="AT126" s="137" t="s">
        <v>74</v>
      </c>
      <c r="AU126" s="137" t="s">
        <v>83</v>
      </c>
      <c r="AY126" s="129" t="s">
        <v>127</v>
      </c>
      <c r="BK126" s="138">
        <f>SUM(BK127:BK133)</f>
        <v>0</v>
      </c>
    </row>
    <row r="127" spans="1:65" s="2" customFormat="1" ht="21.75" customHeight="1" x14ac:dyDescent="0.25">
      <c r="A127" s="29"/>
      <c r="B127" s="141"/>
      <c r="C127" s="142" t="s">
        <v>83</v>
      </c>
      <c r="D127" s="142" t="s">
        <v>129</v>
      </c>
      <c r="E127" s="143" t="s">
        <v>144</v>
      </c>
      <c r="F127" s="144" t="s">
        <v>145</v>
      </c>
      <c r="G127" s="145" t="s">
        <v>146</v>
      </c>
      <c r="H127" s="146">
        <v>5.4459999999999997</v>
      </c>
      <c r="I127" s="147"/>
      <c r="J127" s="146">
        <f t="shared" ref="J127:J133" si="0">ROUND(I127*H127,3)</f>
        <v>0</v>
      </c>
      <c r="K127" s="148"/>
      <c r="L127" s="30"/>
      <c r="M127" s="149" t="s">
        <v>1</v>
      </c>
      <c r="N127" s="150" t="s">
        <v>41</v>
      </c>
      <c r="O127" s="55"/>
      <c r="P127" s="151">
        <f t="shared" ref="P127:P133" si="1">O127*H127</f>
        <v>0</v>
      </c>
      <c r="Q127" s="151">
        <v>0</v>
      </c>
      <c r="R127" s="151">
        <f t="shared" ref="R127:R133" si="2">Q127*H127</f>
        <v>0</v>
      </c>
      <c r="S127" s="151">
        <v>0</v>
      </c>
      <c r="T127" s="152">
        <f t="shared" ref="T127:T133" si="3"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3" t="s">
        <v>133</v>
      </c>
      <c r="AT127" s="153" t="s">
        <v>129</v>
      </c>
      <c r="AU127" s="153" t="s">
        <v>134</v>
      </c>
      <c r="AY127" s="14" t="s">
        <v>127</v>
      </c>
      <c r="BE127" s="154">
        <f t="shared" ref="BE127:BE133" si="4">IF(N127="základná",J127,0)</f>
        <v>0</v>
      </c>
      <c r="BF127" s="154">
        <f t="shared" ref="BF127:BF133" si="5">IF(N127="znížená",J127,0)</f>
        <v>0</v>
      </c>
      <c r="BG127" s="154">
        <f t="shared" ref="BG127:BG133" si="6">IF(N127="zákl. prenesená",J127,0)</f>
        <v>0</v>
      </c>
      <c r="BH127" s="154">
        <f t="shared" ref="BH127:BH133" si="7">IF(N127="zníž. prenesená",J127,0)</f>
        <v>0</v>
      </c>
      <c r="BI127" s="154">
        <f t="shared" ref="BI127:BI133" si="8">IF(N127="nulová",J127,0)</f>
        <v>0</v>
      </c>
      <c r="BJ127" s="14" t="s">
        <v>134</v>
      </c>
      <c r="BK127" s="155">
        <f t="shared" ref="BK127:BK133" si="9">ROUND(I127*H127,3)</f>
        <v>0</v>
      </c>
      <c r="BL127" s="14" t="s">
        <v>133</v>
      </c>
      <c r="BM127" s="153" t="s">
        <v>147</v>
      </c>
    </row>
    <row r="128" spans="1:65" s="2" customFormat="1" ht="21.75" customHeight="1" x14ac:dyDescent="0.25">
      <c r="A128" s="29"/>
      <c r="B128" s="141"/>
      <c r="C128" s="142" t="s">
        <v>134</v>
      </c>
      <c r="D128" s="142" t="s">
        <v>129</v>
      </c>
      <c r="E128" s="143" t="s">
        <v>149</v>
      </c>
      <c r="F128" s="144" t="s">
        <v>150</v>
      </c>
      <c r="G128" s="145" t="s">
        <v>146</v>
      </c>
      <c r="H128" s="146">
        <v>5.4459999999999997</v>
      </c>
      <c r="I128" s="147"/>
      <c r="J128" s="146">
        <f t="shared" si="0"/>
        <v>0</v>
      </c>
      <c r="K128" s="148"/>
      <c r="L128" s="30"/>
      <c r="M128" s="149" t="s">
        <v>1</v>
      </c>
      <c r="N128" s="150" t="s">
        <v>41</v>
      </c>
      <c r="O128" s="55"/>
      <c r="P128" s="151">
        <f t="shared" si="1"/>
        <v>0</v>
      </c>
      <c r="Q128" s="151">
        <v>0</v>
      </c>
      <c r="R128" s="151">
        <f t="shared" si="2"/>
        <v>0</v>
      </c>
      <c r="S128" s="151">
        <v>0</v>
      </c>
      <c r="T128" s="152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3" t="s">
        <v>133</v>
      </c>
      <c r="AT128" s="153" t="s">
        <v>129</v>
      </c>
      <c r="AU128" s="153" t="s">
        <v>134</v>
      </c>
      <c r="AY128" s="14" t="s">
        <v>127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4" t="s">
        <v>134</v>
      </c>
      <c r="BK128" s="155">
        <f t="shared" si="9"/>
        <v>0</v>
      </c>
      <c r="BL128" s="14" t="s">
        <v>133</v>
      </c>
      <c r="BM128" s="153" t="s">
        <v>151</v>
      </c>
    </row>
    <row r="129" spans="1:65" s="2" customFormat="1" ht="33" customHeight="1" x14ac:dyDescent="0.25">
      <c r="A129" s="29"/>
      <c r="B129" s="141"/>
      <c r="C129" s="142" t="s">
        <v>139</v>
      </c>
      <c r="D129" s="142" t="s">
        <v>129</v>
      </c>
      <c r="E129" s="143" t="s">
        <v>153</v>
      </c>
      <c r="F129" s="144" t="s">
        <v>154</v>
      </c>
      <c r="G129" s="145" t="s">
        <v>146</v>
      </c>
      <c r="H129" s="146">
        <v>5.4459999999999997</v>
      </c>
      <c r="I129" s="147"/>
      <c r="J129" s="146">
        <f t="shared" si="0"/>
        <v>0</v>
      </c>
      <c r="K129" s="148"/>
      <c r="L129" s="30"/>
      <c r="M129" s="149" t="s">
        <v>1</v>
      </c>
      <c r="N129" s="150" t="s">
        <v>41</v>
      </c>
      <c r="O129" s="55"/>
      <c r="P129" s="151">
        <f t="shared" si="1"/>
        <v>0</v>
      </c>
      <c r="Q129" s="151">
        <v>0</v>
      </c>
      <c r="R129" s="151">
        <f t="shared" si="2"/>
        <v>0</v>
      </c>
      <c r="S129" s="151">
        <v>0</v>
      </c>
      <c r="T129" s="152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3" t="s">
        <v>133</v>
      </c>
      <c r="AT129" s="153" t="s">
        <v>129</v>
      </c>
      <c r="AU129" s="153" t="s">
        <v>134</v>
      </c>
      <c r="AY129" s="14" t="s">
        <v>127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4" t="s">
        <v>134</v>
      </c>
      <c r="BK129" s="155">
        <f t="shared" si="9"/>
        <v>0</v>
      </c>
      <c r="BL129" s="14" t="s">
        <v>133</v>
      </c>
      <c r="BM129" s="153" t="s">
        <v>155</v>
      </c>
    </row>
    <row r="130" spans="1:65" s="2" customFormat="1" ht="33" customHeight="1" x14ac:dyDescent="0.25">
      <c r="A130" s="29"/>
      <c r="B130" s="141"/>
      <c r="C130" s="142" t="s">
        <v>133</v>
      </c>
      <c r="D130" s="142" t="s">
        <v>129</v>
      </c>
      <c r="E130" s="143" t="s">
        <v>157</v>
      </c>
      <c r="F130" s="144" t="s">
        <v>158</v>
      </c>
      <c r="G130" s="145" t="s">
        <v>146</v>
      </c>
      <c r="H130" s="146">
        <v>5.4459999999999997</v>
      </c>
      <c r="I130" s="147"/>
      <c r="J130" s="146">
        <f t="shared" si="0"/>
        <v>0</v>
      </c>
      <c r="K130" s="148"/>
      <c r="L130" s="30"/>
      <c r="M130" s="149" t="s">
        <v>1</v>
      </c>
      <c r="N130" s="150" t="s">
        <v>41</v>
      </c>
      <c r="O130" s="55"/>
      <c r="P130" s="151">
        <f t="shared" si="1"/>
        <v>0</v>
      </c>
      <c r="Q130" s="151">
        <v>0</v>
      </c>
      <c r="R130" s="151">
        <f t="shared" si="2"/>
        <v>0</v>
      </c>
      <c r="S130" s="151">
        <v>0</v>
      </c>
      <c r="T130" s="152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3" t="s">
        <v>133</v>
      </c>
      <c r="AT130" s="153" t="s">
        <v>129</v>
      </c>
      <c r="AU130" s="153" t="s">
        <v>134</v>
      </c>
      <c r="AY130" s="14" t="s">
        <v>127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4" t="s">
        <v>134</v>
      </c>
      <c r="BK130" s="155">
        <f t="shared" si="9"/>
        <v>0</v>
      </c>
      <c r="BL130" s="14" t="s">
        <v>133</v>
      </c>
      <c r="BM130" s="153" t="s">
        <v>159</v>
      </c>
    </row>
    <row r="131" spans="1:65" s="2" customFormat="1" ht="16.5" customHeight="1" x14ac:dyDescent="0.25">
      <c r="A131" s="29"/>
      <c r="B131" s="141"/>
      <c r="C131" s="142" t="s">
        <v>148</v>
      </c>
      <c r="D131" s="142" t="s">
        <v>129</v>
      </c>
      <c r="E131" s="143" t="s">
        <v>161</v>
      </c>
      <c r="F131" s="144" t="s">
        <v>162</v>
      </c>
      <c r="G131" s="145" t="s">
        <v>146</v>
      </c>
      <c r="H131" s="146">
        <v>5.4459999999999997</v>
      </c>
      <c r="I131" s="147"/>
      <c r="J131" s="146">
        <f t="shared" si="0"/>
        <v>0</v>
      </c>
      <c r="K131" s="148"/>
      <c r="L131" s="30"/>
      <c r="M131" s="149" t="s">
        <v>1</v>
      </c>
      <c r="N131" s="150" t="s">
        <v>41</v>
      </c>
      <c r="O131" s="55"/>
      <c r="P131" s="151">
        <f t="shared" si="1"/>
        <v>0</v>
      </c>
      <c r="Q131" s="151">
        <v>0</v>
      </c>
      <c r="R131" s="151">
        <f t="shared" si="2"/>
        <v>0</v>
      </c>
      <c r="S131" s="151">
        <v>0</v>
      </c>
      <c r="T131" s="152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3" t="s">
        <v>133</v>
      </c>
      <c r="AT131" s="153" t="s">
        <v>129</v>
      </c>
      <c r="AU131" s="153" t="s">
        <v>134</v>
      </c>
      <c r="AY131" s="14" t="s">
        <v>127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4" t="s">
        <v>134</v>
      </c>
      <c r="BK131" s="155">
        <f t="shared" si="9"/>
        <v>0</v>
      </c>
      <c r="BL131" s="14" t="s">
        <v>133</v>
      </c>
      <c r="BM131" s="153" t="s">
        <v>163</v>
      </c>
    </row>
    <row r="132" spans="1:65" s="2" customFormat="1" ht="16.5" customHeight="1" x14ac:dyDescent="0.25">
      <c r="A132" s="29"/>
      <c r="B132" s="141"/>
      <c r="C132" s="142" t="s">
        <v>152</v>
      </c>
      <c r="D132" s="142" t="s">
        <v>129</v>
      </c>
      <c r="E132" s="143" t="s">
        <v>165</v>
      </c>
      <c r="F132" s="144" t="s">
        <v>166</v>
      </c>
      <c r="G132" s="145" t="s">
        <v>146</v>
      </c>
      <c r="H132" s="146">
        <v>5.4459999999999997</v>
      </c>
      <c r="I132" s="147"/>
      <c r="J132" s="146">
        <f t="shared" si="0"/>
        <v>0</v>
      </c>
      <c r="K132" s="148"/>
      <c r="L132" s="30"/>
      <c r="M132" s="149" t="s">
        <v>1</v>
      </c>
      <c r="N132" s="150" t="s">
        <v>41</v>
      </c>
      <c r="O132" s="55"/>
      <c r="P132" s="151">
        <f t="shared" si="1"/>
        <v>0</v>
      </c>
      <c r="Q132" s="151">
        <v>0</v>
      </c>
      <c r="R132" s="151">
        <f t="shared" si="2"/>
        <v>0</v>
      </c>
      <c r="S132" s="151">
        <v>0</v>
      </c>
      <c r="T132" s="152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3" t="s">
        <v>133</v>
      </c>
      <c r="AT132" s="153" t="s">
        <v>129</v>
      </c>
      <c r="AU132" s="153" t="s">
        <v>134</v>
      </c>
      <c r="AY132" s="14" t="s">
        <v>127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4" t="s">
        <v>134</v>
      </c>
      <c r="BK132" s="155">
        <f t="shared" si="9"/>
        <v>0</v>
      </c>
      <c r="BL132" s="14" t="s">
        <v>133</v>
      </c>
      <c r="BM132" s="153" t="s">
        <v>167</v>
      </c>
    </row>
    <row r="133" spans="1:65" s="2" customFormat="1" ht="21.75" customHeight="1" x14ac:dyDescent="0.25">
      <c r="A133" s="29"/>
      <c r="B133" s="141"/>
      <c r="C133" s="142" t="s">
        <v>156</v>
      </c>
      <c r="D133" s="142" t="s">
        <v>129</v>
      </c>
      <c r="E133" s="143" t="s">
        <v>169</v>
      </c>
      <c r="F133" s="144" t="s">
        <v>170</v>
      </c>
      <c r="G133" s="145" t="s">
        <v>132</v>
      </c>
      <c r="H133" s="146">
        <v>27.23</v>
      </c>
      <c r="I133" s="147"/>
      <c r="J133" s="146">
        <f t="shared" si="0"/>
        <v>0</v>
      </c>
      <c r="K133" s="148"/>
      <c r="L133" s="30"/>
      <c r="M133" s="149" t="s">
        <v>1</v>
      </c>
      <c r="N133" s="150" t="s">
        <v>41</v>
      </c>
      <c r="O133" s="55"/>
      <c r="P133" s="151">
        <f t="shared" si="1"/>
        <v>0</v>
      </c>
      <c r="Q133" s="151">
        <v>0</v>
      </c>
      <c r="R133" s="151">
        <f t="shared" si="2"/>
        <v>0</v>
      </c>
      <c r="S133" s="151">
        <v>0</v>
      </c>
      <c r="T133" s="152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3" t="s">
        <v>133</v>
      </c>
      <c r="AT133" s="153" t="s">
        <v>129</v>
      </c>
      <c r="AU133" s="153" t="s">
        <v>134</v>
      </c>
      <c r="AY133" s="14" t="s">
        <v>127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4" t="s">
        <v>134</v>
      </c>
      <c r="BK133" s="155">
        <f t="shared" si="9"/>
        <v>0</v>
      </c>
      <c r="BL133" s="14" t="s">
        <v>133</v>
      </c>
      <c r="BM133" s="153" t="s">
        <v>171</v>
      </c>
    </row>
    <row r="134" spans="1:65" s="12" customFormat="1" ht="22.9" customHeight="1" x14ac:dyDescent="0.25">
      <c r="B134" s="128"/>
      <c r="D134" s="129" t="s">
        <v>74</v>
      </c>
      <c r="E134" s="139" t="s">
        <v>134</v>
      </c>
      <c r="F134" s="139" t="s">
        <v>172</v>
      </c>
      <c r="I134" s="131"/>
      <c r="J134" s="140">
        <f>BK134</f>
        <v>0</v>
      </c>
      <c r="L134" s="128"/>
      <c r="M134" s="133"/>
      <c r="N134" s="134"/>
      <c r="O134" s="134"/>
      <c r="P134" s="135">
        <f>SUM(P135:P138)</f>
        <v>0</v>
      </c>
      <c r="Q134" s="134"/>
      <c r="R134" s="135">
        <f>SUM(R135:R138)</f>
        <v>2.5123759795000002</v>
      </c>
      <c r="S134" s="134"/>
      <c r="T134" s="136">
        <f>SUM(T135:T138)</f>
        <v>0</v>
      </c>
      <c r="AR134" s="129" t="s">
        <v>83</v>
      </c>
      <c r="AT134" s="137" t="s">
        <v>74</v>
      </c>
      <c r="AU134" s="137" t="s">
        <v>83</v>
      </c>
      <c r="AY134" s="129" t="s">
        <v>127</v>
      </c>
      <c r="BK134" s="138">
        <f>SUM(BK135:BK138)</f>
        <v>0</v>
      </c>
    </row>
    <row r="135" spans="1:65" s="2" customFormat="1" ht="33" customHeight="1" x14ac:dyDescent="0.25">
      <c r="A135" s="29"/>
      <c r="B135" s="141"/>
      <c r="C135" s="142" t="s">
        <v>160</v>
      </c>
      <c r="D135" s="142" t="s">
        <v>129</v>
      </c>
      <c r="E135" s="143" t="s">
        <v>174</v>
      </c>
      <c r="F135" s="144" t="s">
        <v>175</v>
      </c>
      <c r="G135" s="145" t="s">
        <v>132</v>
      </c>
      <c r="H135" s="146">
        <v>11.74</v>
      </c>
      <c r="I135" s="147"/>
      <c r="J135" s="146">
        <f>ROUND(I135*H135,3)</f>
        <v>0</v>
      </c>
      <c r="K135" s="148"/>
      <c r="L135" s="30"/>
      <c r="M135" s="149" t="s">
        <v>1</v>
      </c>
      <c r="N135" s="150" t="s">
        <v>41</v>
      </c>
      <c r="O135" s="55"/>
      <c r="P135" s="151">
        <f>O135*H135</f>
        <v>0</v>
      </c>
      <c r="Q135" s="151">
        <v>0</v>
      </c>
      <c r="R135" s="151">
        <f>Q135*H135</f>
        <v>0</v>
      </c>
      <c r="S135" s="151">
        <v>0</v>
      </c>
      <c r="T135" s="152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3" t="s">
        <v>133</v>
      </c>
      <c r="AT135" s="153" t="s">
        <v>129</v>
      </c>
      <c r="AU135" s="153" t="s">
        <v>134</v>
      </c>
      <c r="AY135" s="14" t="s">
        <v>127</v>
      </c>
      <c r="BE135" s="154">
        <f>IF(N135="základná",J135,0)</f>
        <v>0</v>
      </c>
      <c r="BF135" s="154">
        <f>IF(N135="znížená",J135,0)</f>
        <v>0</v>
      </c>
      <c r="BG135" s="154">
        <f>IF(N135="zákl. prenesená",J135,0)</f>
        <v>0</v>
      </c>
      <c r="BH135" s="154">
        <f>IF(N135="zníž. prenesená",J135,0)</f>
        <v>0</v>
      </c>
      <c r="BI135" s="154">
        <f>IF(N135="nulová",J135,0)</f>
        <v>0</v>
      </c>
      <c r="BJ135" s="14" t="s">
        <v>134</v>
      </c>
      <c r="BK135" s="155">
        <f>ROUND(I135*H135,3)</f>
        <v>0</v>
      </c>
      <c r="BL135" s="14" t="s">
        <v>133</v>
      </c>
      <c r="BM135" s="153" t="s">
        <v>176</v>
      </c>
    </row>
    <row r="136" spans="1:65" s="2" customFormat="1" ht="16.5" customHeight="1" x14ac:dyDescent="0.25">
      <c r="A136" s="29"/>
      <c r="B136" s="141"/>
      <c r="C136" s="142" t="s">
        <v>164</v>
      </c>
      <c r="D136" s="142" t="s">
        <v>129</v>
      </c>
      <c r="E136" s="143" t="s">
        <v>178</v>
      </c>
      <c r="F136" s="144" t="s">
        <v>179</v>
      </c>
      <c r="G136" s="145" t="s">
        <v>146</v>
      </c>
      <c r="H136" s="146">
        <v>1.125</v>
      </c>
      <c r="I136" s="147"/>
      <c r="J136" s="146">
        <f>ROUND(I136*H136,3)</f>
        <v>0</v>
      </c>
      <c r="K136" s="148"/>
      <c r="L136" s="30"/>
      <c r="M136" s="149" t="s">
        <v>1</v>
      </c>
      <c r="N136" s="150" t="s">
        <v>41</v>
      </c>
      <c r="O136" s="55"/>
      <c r="P136" s="151">
        <f>O136*H136</f>
        <v>0</v>
      </c>
      <c r="Q136" s="151">
        <v>2.2151342039999999</v>
      </c>
      <c r="R136" s="151">
        <f>Q136*H136</f>
        <v>2.4920259795000002</v>
      </c>
      <c r="S136" s="151">
        <v>0</v>
      </c>
      <c r="T136" s="152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3" t="s">
        <v>133</v>
      </c>
      <c r="AT136" s="153" t="s">
        <v>129</v>
      </c>
      <c r="AU136" s="153" t="s">
        <v>134</v>
      </c>
      <c r="AY136" s="14" t="s">
        <v>127</v>
      </c>
      <c r="BE136" s="154">
        <f>IF(N136="základná",J136,0)</f>
        <v>0</v>
      </c>
      <c r="BF136" s="154">
        <f>IF(N136="znížená",J136,0)</f>
        <v>0</v>
      </c>
      <c r="BG136" s="154">
        <f>IF(N136="zákl. prenesená",J136,0)</f>
        <v>0</v>
      </c>
      <c r="BH136" s="154">
        <f>IF(N136="zníž. prenesená",J136,0)</f>
        <v>0</v>
      </c>
      <c r="BI136" s="154">
        <f>IF(N136="nulová",J136,0)</f>
        <v>0</v>
      </c>
      <c r="BJ136" s="14" t="s">
        <v>134</v>
      </c>
      <c r="BK136" s="155">
        <f>ROUND(I136*H136,3)</f>
        <v>0</v>
      </c>
      <c r="BL136" s="14" t="s">
        <v>133</v>
      </c>
      <c r="BM136" s="153" t="s">
        <v>180</v>
      </c>
    </row>
    <row r="137" spans="1:65" s="2" customFormat="1" ht="21.75" customHeight="1" x14ac:dyDescent="0.25">
      <c r="A137" s="29"/>
      <c r="B137" s="141"/>
      <c r="C137" s="142" t="s">
        <v>168</v>
      </c>
      <c r="D137" s="142" t="s">
        <v>129</v>
      </c>
      <c r="E137" s="143" t="s">
        <v>182</v>
      </c>
      <c r="F137" s="144" t="s">
        <v>183</v>
      </c>
      <c r="G137" s="145" t="s">
        <v>132</v>
      </c>
      <c r="H137" s="146">
        <v>5</v>
      </c>
      <c r="I137" s="147"/>
      <c r="J137" s="146">
        <f>ROUND(I137*H137,3)</f>
        <v>0</v>
      </c>
      <c r="K137" s="148"/>
      <c r="L137" s="30"/>
      <c r="M137" s="149" t="s">
        <v>1</v>
      </c>
      <c r="N137" s="150" t="s">
        <v>41</v>
      </c>
      <c r="O137" s="55"/>
      <c r="P137" s="151">
        <f>O137*H137</f>
        <v>0</v>
      </c>
      <c r="Q137" s="151">
        <v>4.0699999999999998E-3</v>
      </c>
      <c r="R137" s="151">
        <f>Q137*H137</f>
        <v>2.035E-2</v>
      </c>
      <c r="S137" s="151">
        <v>0</v>
      </c>
      <c r="T137" s="152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3" t="s">
        <v>133</v>
      </c>
      <c r="AT137" s="153" t="s">
        <v>129</v>
      </c>
      <c r="AU137" s="153" t="s">
        <v>134</v>
      </c>
      <c r="AY137" s="14" t="s">
        <v>127</v>
      </c>
      <c r="BE137" s="154">
        <f>IF(N137="základná",J137,0)</f>
        <v>0</v>
      </c>
      <c r="BF137" s="154">
        <f>IF(N137="znížená",J137,0)</f>
        <v>0</v>
      </c>
      <c r="BG137" s="154">
        <f>IF(N137="zákl. prenesená",J137,0)</f>
        <v>0</v>
      </c>
      <c r="BH137" s="154">
        <f>IF(N137="zníž. prenesená",J137,0)</f>
        <v>0</v>
      </c>
      <c r="BI137" s="154">
        <f>IF(N137="nulová",J137,0)</f>
        <v>0</v>
      </c>
      <c r="BJ137" s="14" t="s">
        <v>134</v>
      </c>
      <c r="BK137" s="155">
        <f>ROUND(I137*H137,3)</f>
        <v>0</v>
      </c>
      <c r="BL137" s="14" t="s">
        <v>133</v>
      </c>
      <c r="BM137" s="153" t="s">
        <v>268</v>
      </c>
    </row>
    <row r="138" spans="1:65" s="2" customFormat="1" ht="21.75" customHeight="1" x14ac:dyDescent="0.25">
      <c r="A138" s="29"/>
      <c r="B138" s="141"/>
      <c r="C138" s="142" t="s">
        <v>173</v>
      </c>
      <c r="D138" s="142" t="s">
        <v>129</v>
      </c>
      <c r="E138" s="143" t="s">
        <v>186</v>
      </c>
      <c r="F138" s="144" t="s">
        <v>187</v>
      </c>
      <c r="G138" s="145" t="s">
        <v>132</v>
      </c>
      <c r="H138" s="146">
        <v>5</v>
      </c>
      <c r="I138" s="147"/>
      <c r="J138" s="146">
        <f>ROUND(I138*H138,3)</f>
        <v>0</v>
      </c>
      <c r="K138" s="148"/>
      <c r="L138" s="30"/>
      <c r="M138" s="149" t="s">
        <v>1</v>
      </c>
      <c r="N138" s="150" t="s">
        <v>41</v>
      </c>
      <c r="O138" s="55"/>
      <c r="P138" s="151">
        <f>O138*H138</f>
        <v>0</v>
      </c>
      <c r="Q138" s="151">
        <v>0</v>
      </c>
      <c r="R138" s="151">
        <f>Q138*H138</f>
        <v>0</v>
      </c>
      <c r="S138" s="151">
        <v>0</v>
      </c>
      <c r="T138" s="152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3" t="s">
        <v>133</v>
      </c>
      <c r="AT138" s="153" t="s">
        <v>129</v>
      </c>
      <c r="AU138" s="153" t="s">
        <v>134</v>
      </c>
      <c r="AY138" s="14" t="s">
        <v>127</v>
      </c>
      <c r="BE138" s="154">
        <f>IF(N138="základná",J138,0)</f>
        <v>0</v>
      </c>
      <c r="BF138" s="154">
        <f>IF(N138="znížená",J138,0)</f>
        <v>0</v>
      </c>
      <c r="BG138" s="154">
        <f>IF(N138="zákl. prenesená",J138,0)</f>
        <v>0</v>
      </c>
      <c r="BH138" s="154">
        <f>IF(N138="zníž. prenesená",J138,0)</f>
        <v>0</v>
      </c>
      <c r="BI138" s="154">
        <f>IF(N138="nulová",J138,0)</f>
        <v>0</v>
      </c>
      <c r="BJ138" s="14" t="s">
        <v>134</v>
      </c>
      <c r="BK138" s="155">
        <f>ROUND(I138*H138,3)</f>
        <v>0</v>
      </c>
      <c r="BL138" s="14" t="s">
        <v>133</v>
      </c>
      <c r="BM138" s="153" t="s">
        <v>269</v>
      </c>
    </row>
    <row r="139" spans="1:65" s="12" customFormat="1" ht="22.9" customHeight="1" x14ac:dyDescent="0.25">
      <c r="B139" s="128"/>
      <c r="D139" s="129" t="s">
        <v>74</v>
      </c>
      <c r="E139" s="139" t="s">
        <v>148</v>
      </c>
      <c r="F139" s="139" t="s">
        <v>189</v>
      </c>
      <c r="I139" s="131"/>
      <c r="J139" s="140">
        <f>BK139</f>
        <v>0</v>
      </c>
      <c r="L139" s="128"/>
      <c r="M139" s="133"/>
      <c r="N139" s="134"/>
      <c r="O139" s="134"/>
      <c r="P139" s="135">
        <f>SUM(P140:P144)</f>
        <v>0</v>
      </c>
      <c r="Q139" s="134"/>
      <c r="R139" s="135">
        <f>SUM(R140:R144)</f>
        <v>9.9894272185999995</v>
      </c>
      <c r="S139" s="134"/>
      <c r="T139" s="136">
        <f>SUM(T140:T144)</f>
        <v>0</v>
      </c>
      <c r="AR139" s="129" t="s">
        <v>83</v>
      </c>
      <c r="AT139" s="137" t="s">
        <v>74</v>
      </c>
      <c r="AU139" s="137" t="s">
        <v>83</v>
      </c>
      <c r="AY139" s="129" t="s">
        <v>127</v>
      </c>
      <c r="BK139" s="138">
        <f>SUM(BK140:BK144)</f>
        <v>0</v>
      </c>
    </row>
    <row r="140" spans="1:65" s="2" customFormat="1" ht="21.75" customHeight="1" x14ac:dyDescent="0.25">
      <c r="A140" s="29"/>
      <c r="B140" s="141"/>
      <c r="C140" s="142" t="s">
        <v>177</v>
      </c>
      <c r="D140" s="142" t="s">
        <v>129</v>
      </c>
      <c r="E140" s="143" t="s">
        <v>191</v>
      </c>
      <c r="F140" s="144" t="s">
        <v>192</v>
      </c>
      <c r="G140" s="145" t="s">
        <v>132</v>
      </c>
      <c r="H140" s="146">
        <v>23.48</v>
      </c>
      <c r="I140" s="147"/>
      <c r="J140" s="146">
        <f>ROUND(I140*H140,3)</f>
        <v>0</v>
      </c>
      <c r="K140" s="148"/>
      <c r="L140" s="30"/>
      <c r="M140" s="149" t="s">
        <v>1</v>
      </c>
      <c r="N140" s="150" t="s">
        <v>41</v>
      </c>
      <c r="O140" s="55"/>
      <c r="P140" s="151">
        <f>O140*H140</f>
        <v>0</v>
      </c>
      <c r="Q140" s="151">
        <v>0.27994000000000002</v>
      </c>
      <c r="R140" s="151">
        <f>Q140*H140</f>
        <v>6.5729912000000006</v>
      </c>
      <c r="S140" s="151">
        <v>0</v>
      </c>
      <c r="T140" s="152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3" t="s">
        <v>133</v>
      </c>
      <c r="AT140" s="153" t="s">
        <v>129</v>
      </c>
      <c r="AU140" s="153" t="s">
        <v>134</v>
      </c>
      <c r="AY140" s="14" t="s">
        <v>127</v>
      </c>
      <c r="BE140" s="154">
        <f>IF(N140="základná",J140,0)</f>
        <v>0</v>
      </c>
      <c r="BF140" s="154">
        <f>IF(N140="znížená",J140,0)</f>
        <v>0</v>
      </c>
      <c r="BG140" s="154">
        <f>IF(N140="zákl. prenesená",J140,0)</f>
        <v>0</v>
      </c>
      <c r="BH140" s="154">
        <f>IF(N140="zníž. prenesená",J140,0)</f>
        <v>0</v>
      </c>
      <c r="BI140" s="154">
        <f>IF(N140="nulová",J140,0)</f>
        <v>0</v>
      </c>
      <c r="BJ140" s="14" t="s">
        <v>134</v>
      </c>
      <c r="BK140" s="155">
        <f>ROUND(I140*H140,3)</f>
        <v>0</v>
      </c>
      <c r="BL140" s="14" t="s">
        <v>133</v>
      </c>
      <c r="BM140" s="153" t="s">
        <v>193</v>
      </c>
    </row>
    <row r="141" spans="1:65" s="2" customFormat="1" ht="33" customHeight="1" x14ac:dyDescent="0.25">
      <c r="A141" s="29"/>
      <c r="B141" s="141"/>
      <c r="C141" s="142" t="s">
        <v>181</v>
      </c>
      <c r="D141" s="142" t="s">
        <v>129</v>
      </c>
      <c r="E141" s="143" t="s">
        <v>195</v>
      </c>
      <c r="F141" s="144" t="s">
        <v>196</v>
      </c>
      <c r="G141" s="145" t="s">
        <v>132</v>
      </c>
      <c r="H141" s="146">
        <v>10.33</v>
      </c>
      <c r="I141" s="147"/>
      <c r="J141" s="146">
        <f>ROUND(I141*H141,3)</f>
        <v>0</v>
      </c>
      <c r="K141" s="148"/>
      <c r="L141" s="30"/>
      <c r="M141" s="149" t="s">
        <v>1</v>
      </c>
      <c r="N141" s="150" t="s">
        <v>41</v>
      </c>
      <c r="O141" s="55"/>
      <c r="P141" s="151">
        <f>O141*H141</f>
        <v>0</v>
      </c>
      <c r="Q141" s="151">
        <v>9.2499999999999999E-2</v>
      </c>
      <c r="R141" s="151">
        <f>Q141*H141</f>
        <v>0.95552499999999996</v>
      </c>
      <c r="S141" s="151">
        <v>0</v>
      </c>
      <c r="T141" s="152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3" t="s">
        <v>133</v>
      </c>
      <c r="AT141" s="153" t="s">
        <v>129</v>
      </c>
      <c r="AU141" s="153" t="s">
        <v>134</v>
      </c>
      <c r="AY141" s="14" t="s">
        <v>127</v>
      </c>
      <c r="BE141" s="154">
        <f>IF(N141="základná",J141,0)</f>
        <v>0</v>
      </c>
      <c r="BF141" s="154">
        <f>IF(N141="znížená",J141,0)</f>
        <v>0</v>
      </c>
      <c r="BG141" s="154">
        <f>IF(N141="zákl. prenesená",J141,0)</f>
        <v>0</v>
      </c>
      <c r="BH141" s="154">
        <f>IF(N141="zníž. prenesená",J141,0)</f>
        <v>0</v>
      </c>
      <c r="BI141" s="154">
        <f>IF(N141="nulová",J141,0)</f>
        <v>0</v>
      </c>
      <c r="BJ141" s="14" t="s">
        <v>134</v>
      </c>
      <c r="BK141" s="155">
        <f>ROUND(I141*H141,3)</f>
        <v>0</v>
      </c>
      <c r="BL141" s="14" t="s">
        <v>133</v>
      </c>
      <c r="BM141" s="153" t="s">
        <v>197</v>
      </c>
    </row>
    <row r="142" spans="1:65" s="2" customFormat="1" ht="21.75" customHeight="1" x14ac:dyDescent="0.25">
      <c r="A142" s="29"/>
      <c r="B142" s="141"/>
      <c r="C142" s="156" t="s">
        <v>185</v>
      </c>
      <c r="D142" s="156" t="s">
        <v>199</v>
      </c>
      <c r="E142" s="157" t="s">
        <v>270</v>
      </c>
      <c r="F142" s="158" t="s">
        <v>271</v>
      </c>
      <c r="G142" s="159" t="s">
        <v>132</v>
      </c>
      <c r="H142" s="160">
        <v>10.537000000000001</v>
      </c>
      <c r="I142" s="161"/>
      <c r="J142" s="160">
        <f>ROUND(I142*H142,3)</f>
        <v>0</v>
      </c>
      <c r="K142" s="162"/>
      <c r="L142" s="163"/>
      <c r="M142" s="164" t="s">
        <v>1</v>
      </c>
      <c r="N142" s="165" t="s">
        <v>41</v>
      </c>
      <c r="O142" s="55"/>
      <c r="P142" s="151">
        <f>O142*H142</f>
        <v>0</v>
      </c>
      <c r="Q142" s="151">
        <v>0.13</v>
      </c>
      <c r="R142" s="151">
        <f>Q142*H142</f>
        <v>1.3698100000000002</v>
      </c>
      <c r="S142" s="151">
        <v>0</v>
      </c>
      <c r="T142" s="152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3" t="s">
        <v>160</v>
      </c>
      <c r="AT142" s="153" t="s">
        <v>199</v>
      </c>
      <c r="AU142" s="153" t="s">
        <v>134</v>
      </c>
      <c r="AY142" s="14" t="s">
        <v>127</v>
      </c>
      <c r="BE142" s="154">
        <f>IF(N142="základná",J142,0)</f>
        <v>0</v>
      </c>
      <c r="BF142" s="154">
        <f>IF(N142="znížená",J142,0)</f>
        <v>0</v>
      </c>
      <c r="BG142" s="154">
        <f>IF(N142="zákl. prenesená",J142,0)</f>
        <v>0</v>
      </c>
      <c r="BH142" s="154">
        <f>IF(N142="zníž. prenesená",J142,0)</f>
        <v>0</v>
      </c>
      <c r="BI142" s="154">
        <f>IF(N142="nulová",J142,0)</f>
        <v>0</v>
      </c>
      <c r="BJ142" s="14" t="s">
        <v>134</v>
      </c>
      <c r="BK142" s="155">
        <f>ROUND(I142*H142,3)</f>
        <v>0</v>
      </c>
      <c r="BL142" s="14" t="s">
        <v>133</v>
      </c>
      <c r="BM142" s="153" t="s">
        <v>272</v>
      </c>
    </row>
    <row r="143" spans="1:65" s="2" customFormat="1" ht="21.75" customHeight="1" x14ac:dyDescent="0.25">
      <c r="A143" s="29"/>
      <c r="B143" s="141"/>
      <c r="C143" s="142" t="s">
        <v>190</v>
      </c>
      <c r="D143" s="142" t="s">
        <v>129</v>
      </c>
      <c r="E143" s="143" t="s">
        <v>204</v>
      </c>
      <c r="F143" s="144" t="s">
        <v>205</v>
      </c>
      <c r="G143" s="145" t="s">
        <v>142</v>
      </c>
      <c r="H143" s="146">
        <v>13.41</v>
      </c>
      <c r="I143" s="147"/>
      <c r="J143" s="146">
        <f>ROUND(I143*H143,3)</f>
        <v>0</v>
      </c>
      <c r="K143" s="148"/>
      <c r="L143" s="30"/>
      <c r="M143" s="149" t="s">
        <v>1</v>
      </c>
      <c r="N143" s="150" t="s">
        <v>41</v>
      </c>
      <c r="O143" s="55"/>
      <c r="P143" s="151">
        <f>O143*H143</f>
        <v>0</v>
      </c>
      <c r="Q143" s="151">
        <v>7.4599999999999997E-6</v>
      </c>
      <c r="R143" s="151">
        <f>Q143*H143</f>
        <v>1.0003859999999999E-4</v>
      </c>
      <c r="S143" s="151">
        <v>0</v>
      </c>
      <c r="T143" s="152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3" t="s">
        <v>133</v>
      </c>
      <c r="AT143" s="153" t="s">
        <v>129</v>
      </c>
      <c r="AU143" s="153" t="s">
        <v>134</v>
      </c>
      <c r="AY143" s="14" t="s">
        <v>127</v>
      </c>
      <c r="BE143" s="154">
        <f>IF(N143="základná",J143,0)</f>
        <v>0</v>
      </c>
      <c r="BF143" s="154">
        <f>IF(N143="znížená",J143,0)</f>
        <v>0</v>
      </c>
      <c r="BG143" s="154">
        <f>IF(N143="zákl. prenesená",J143,0)</f>
        <v>0</v>
      </c>
      <c r="BH143" s="154">
        <f>IF(N143="zníž. prenesená",J143,0)</f>
        <v>0</v>
      </c>
      <c r="BI143" s="154">
        <f>IF(N143="nulová",J143,0)</f>
        <v>0</v>
      </c>
      <c r="BJ143" s="14" t="s">
        <v>134</v>
      </c>
      <c r="BK143" s="155">
        <f>ROUND(I143*H143,3)</f>
        <v>0</v>
      </c>
      <c r="BL143" s="14" t="s">
        <v>133</v>
      </c>
      <c r="BM143" s="153" t="s">
        <v>206</v>
      </c>
    </row>
    <row r="144" spans="1:65" s="2" customFormat="1" ht="21.75" customHeight="1" x14ac:dyDescent="0.25">
      <c r="A144" s="29"/>
      <c r="B144" s="141"/>
      <c r="C144" s="142" t="s">
        <v>194</v>
      </c>
      <c r="D144" s="142" t="s">
        <v>129</v>
      </c>
      <c r="E144" s="143" t="s">
        <v>208</v>
      </c>
      <c r="F144" s="144" t="s">
        <v>209</v>
      </c>
      <c r="G144" s="145" t="s">
        <v>132</v>
      </c>
      <c r="H144" s="146">
        <v>10.537000000000001</v>
      </c>
      <c r="I144" s="147"/>
      <c r="J144" s="146">
        <f>ROUND(I144*H144,3)</f>
        <v>0</v>
      </c>
      <c r="K144" s="148"/>
      <c r="L144" s="30"/>
      <c r="M144" s="149" t="s">
        <v>1</v>
      </c>
      <c r="N144" s="150" t="s">
        <v>41</v>
      </c>
      <c r="O144" s="55"/>
      <c r="P144" s="151">
        <f>O144*H144</f>
        <v>0</v>
      </c>
      <c r="Q144" s="151">
        <v>0.10353999999999999</v>
      </c>
      <c r="R144" s="151">
        <f>Q144*H144</f>
        <v>1.09100098</v>
      </c>
      <c r="S144" s="151">
        <v>0</v>
      </c>
      <c r="T144" s="152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3" t="s">
        <v>133</v>
      </c>
      <c r="AT144" s="153" t="s">
        <v>129</v>
      </c>
      <c r="AU144" s="153" t="s">
        <v>134</v>
      </c>
      <c r="AY144" s="14" t="s">
        <v>127</v>
      </c>
      <c r="BE144" s="154">
        <f>IF(N144="základná",J144,0)</f>
        <v>0</v>
      </c>
      <c r="BF144" s="154">
        <f>IF(N144="znížená",J144,0)</f>
        <v>0</v>
      </c>
      <c r="BG144" s="154">
        <f>IF(N144="zákl. prenesená",J144,0)</f>
        <v>0</v>
      </c>
      <c r="BH144" s="154">
        <f>IF(N144="zníž. prenesená",J144,0)</f>
        <v>0</v>
      </c>
      <c r="BI144" s="154">
        <f>IF(N144="nulová",J144,0)</f>
        <v>0</v>
      </c>
      <c r="BJ144" s="14" t="s">
        <v>134</v>
      </c>
      <c r="BK144" s="155">
        <f>ROUND(I144*H144,3)</f>
        <v>0</v>
      </c>
      <c r="BL144" s="14" t="s">
        <v>133</v>
      </c>
      <c r="BM144" s="153" t="s">
        <v>210</v>
      </c>
    </row>
    <row r="145" spans="1:65" s="12" customFormat="1" ht="22.9" customHeight="1" x14ac:dyDescent="0.25">
      <c r="B145" s="128"/>
      <c r="D145" s="129" t="s">
        <v>74</v>
      </c>
      <c r="E145" s="139" t="s">
        <v>164</v>
      </c>
      <c r="F145" s="139" t="s">
        <v>211</v>
      </c>
      <c r="I145" s="131"/>
      <c r="J145" s="140">
        <f>BK145</f>
        <v>0</v>
      </c>
      <c r="L145" s="128"/>
      <c r="M145" s="133"/>
      <c r="N145" s="134"/>
      <c r="O145" s="134"/>
      <c r="P145" s="135">
        <f>SUM(P146:P148)</f>
        <v>0</v>
      </c>
      <c r="Q145" s="134"/>
      <c r="R145" s="135">
        <f>SUM(R146:R148)</f>
        <v>1.970847032</v>
      </c>
      <c r="S145" s="134"/>
      <c r="T145" s="136">
        <f>SUM(T146:T148)</f>
        <v>0</v>
      </c>
      <c r="AR145" s="129" t="s">
        <v>83</v>
      </c>
      <c r="AT145" s="137" t="s">
        <v>74</v>
      </c>
      <c r="AU145" s="137" t="s">
        <v>83</v>
      </c>
      <c r="AY145" s="129" t="s">
        <v>127</v>
      </c>
      <c r="BK145" s="138">
        <f>SUM(BK146:BK148)</f>
        <v>0</v>
      </c>
    </row>
    <row r="146" spans="1:65" s="2" customFormat="1" ht="33" customHeight="1" x14ac:dyDescent="0.25">
      <c r="A146" s="29"/>
      <c r="B146" s="141"/>
      <c r="C146" s="142" t="s">
        <v>198</v>
      </c>
      <c r="D146" s="142" t="s">
        <v>129</v>
      </c>
      <c r="E146" s="143" t="s">
        <v>212</v>
      </c>
      <c r="F146" s="144" t="s">
        <v>213</v>
      </c>
      <c r="G146" s="145" t="s">
        <v>142</v>
      </c>
      <c r="H146" s="146">
        <v>9.3049999999999997</v>
      </c>
      <c r="I146" s="147"/>
      <c r="J146" s="146">
        <f>ROUND(I146*H146,3)</f>
        <v>0</v>
      </c>
      <c r="K146" s="148"/>
      <c r="L146" s="30"/>
      <c r="M146" s="149" t="s">
        <v>1</v>
      </c>
      <c r="N146" s="150" t="s">
        <v>41</v>
      </c>
      <c r="O146" s="55"/>
      <c r="P146" s="151">
        <f>O146*H146</f>
        <v>0</v>
      </c>
      <c r="Q146" s="151">
        <v>9.8529599999999995E-2</v>
      </c>
      <c r="R146" s="151">
        <f>Q146*H146</f>
        <v>0.91681792799999995</v>
      </c>
      <c r="S146" s="151">
        <v>0</v>
      </c>
      <c r="T146" s="152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3" t="s">
        <v>133</v>
      </c>
      <c r="AT146" s="153" t="s">
        <v>129</v>
      </c>
      <c r="AU146" s="153" t="s">
        <v>134</v>
      </c>
      <c r="AY146" s="14" t="s">
        <v>127</v>
      </c>
      <c r="BE146" s="154">
        <f>IF(N146="základná",J146,0)</f>
        <v>0</v>
      </c>
      <c r="BF146" s="154">
        <f>IF(N146="znížená",J146,0)</f>
        <v>0</v>
      </c>
      <c r="BG146" s="154">
        <f>IF(N146="zákl. prenesená",J146,0)</f>
        <v>0</v>
      </c>
      <c r="BH146" s="154">
        <f>IF(N146="zníž. prenesená",J146,0)</f>
        <v>0</v>
      </c>
      <c r="BI146" s="154">
        <f>IF(N146="nulová",J146,0)</f>
        <v>0</v>
      </c>
      <c r="BJ146" s="14" t="s">
        <v>134</v>
      </c>
      <c r="BK146" s="155">
        <f>ROUND(I146*H146,3)</f>
        <v>0</v>
      </c>
      <c r="BL146" s="14" t="s">
        <v>133</v>
      </c>
      <c r="BM146" s="153" t="s">
        <v>273</v>
      </c>
    </row>
    <row r="147" spans="1:65" s="2" customFormat="1" ht="21.75" customHeight="1" x14ac:dyDescent="0.25">
      <c r="A147" s="29"/>
      <c r="B147" s="141"/>
      <c r="C147" s="156" t="s">
        <v>203</v>
      </c>
      <c r="D147" s="156" t="s">
        <v>199</v>
      </c>
      <c r="E147" s="157" t="s">
        <v>216</v>
      </c>
      <c r="F147" s="158" t="s">
        <v>217</v>
      </c>
      <c r="G147" s="159" t="s">
        <v>218</v>
      </c>
      <c r="H147" s="160">
        <v>10</v>
      </c>
      <c r="I147" s="161"/>
      <c r="J147" s="160">
        <f>ROUND(I147*H147,3)</f>
        <v>0</v>
      </c>
      <c r="K147" s="162"/>
      <c r="L147" s="163"/>
      <c r="M147" s="164" t="s">
        <v>1</v>
      </c>
      <c r="N147" s="165" t="s">
        <v>41</v>
      </c>
      <c r="O147" s="55"/>
      <c r="P147" s="151">
        <f>O147*H147</f>
        <v>0</v>
      </c>
      <c r="Q147" s="151">
        <v>2.3E-2</v>
      </c>
      <c r="R147" s="151">
        <f>Q147*H147</f>
        <v>0.22999999999999998</v>
      </c>
      <c r="S147" s="151">
        <v>0</v>
      </c>
      <c r="T147" s="152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3" t="s">
        <v>160</v>
      </c>
      <c r="AT147" s="153" t="s">
        <v>199</v>
      </c>
      <c r="AU147" s="153" t="s">
        <v>134</v>
      </c>
      <c r="AY147" s="14" t="s">
        <v>127</v>
      </c>
      <c r="BE147" s="154">
        <f>IF(N147="základná",J147,0)</f>
        <v>0</v>
      </c>
      <c r="BF147" s="154">
        <f>IF(N147="znížená",J147,0)</f>
        <v>0</v>
      </c>
      <c r="BG147" s="154">
        <f>IF(N147="zákl. prenesená",J147,0)</f>
        <v>0</v>
      </c>
      <c r="BH147" s="154">
        <f>IF(N147="zníž. prenesená",J147,0)</f>
        <v>0</v>
      </c>
      <c r="BI147" s="154">
        <f>IF(N147="nulová",J147,0)</f>
        <v>0</v>
      </c>
      <c r="BJ147" s="14" t="s">
        <v>134</v>
      </c>
      <c r="BK147" s="155">
        <f>ROUND(I147*H147,3)</f>
        <v>0</v>
      </c>
      <c r="BL147" s="14" t="s">
        <v>133</v>
      </c>
      <c r="BM147" s="153" t="s">
        <v>274</v>
      </c>
    </row>
    <row r="148" spans="1:65" s="2" customFormat="1" ht="33" customHeight="1" x14ac:dyDescent="0.25">
      <c r="A148" s="29"/>
      <c r="B148" s="141"/>
      <c r="C148" s="142" t="s">
        <v>207</v>
      </c>
      <c r="D148" s="142" t="s">
        <v>129</v>
      </c>
      <c r="E148" s="143" t="s">
        <v>221</v>
      </c>
      <c r="F148" s="144" t="s">
        <v>222</v>
      </c>
      <c r="G148" s="145" t="s">
        <v>146</v>
      </c>
      <c r="H148" s="146">
        <v>0.372</v>
      </c>
      <c r="I148" s="147"/>
      <c r="J148" s="146">
        <f>ROUND(I148*H148,3)</f>
        <v>0</v>
      </c>
      <c r="K148" s="148"/>
      <c r="L148" s="30"/>
      <c r="M148" s="149" t="s">
        <v>1</v>
      </c>
      <c r="N148" s="150" t="s">
        <v>41</v>
      </c>
      <c r="O148" s="55"/>
      <c r="P148" s="151">
        <f>O148*H148</f>
        <v>0</v>
      </c>
      <c r="Q148" s="151">
        <v>2.2151320000000001</v>
      </c>
      <c r="R148" s="151">
        <f>Q148*H148</f>
        <v>0.82402910400000007</v>
      </c>
      <c r="S148" s="151">
        <v>0</v>
      </c>
      <c r="T148" s="152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3" t="s">
        <v>133</v>
      </c>
      <c r="AT148" s="153" t="s">
        <v>129</v>
      </c>
      <c r="AU148" s="153" t="s">
        <v>134</v>
      </c>
      <c r="AY148" s="14" t="s">
        <v>127</v>
      </c>
      <c r="BE148" s="154">
        <f>IF(N148="základná",J148,0)</f>
        <v>0</v>
      </c>
      <c r="BF148" s="154">
        <f>IF(N148="znížená",J148,0)</f>
        <v>0</v>
      </c>
      <c r="BG148" s="154">
        <f>IF(N148="zákl. prenesená",J148,0)</f>
        <v>0</v>
      </c>
      <c r="BH148" s="154">
        <f>IF(N148="zníž. prenesená",J148,0)</f>
        <v>0</v>
      </c>
      <c r="BI148" s="154">
        <f>IF(N148="nulová",J148,0)</f>
        <v>0</v>
      </c>
      <c r="BJ148" s="14" t="s">
        <v>134</v>
      </c>
      <c r="BK148" s="155">
        <f>ROUND(I148*H148,3)</f>
        <v>0</v>
      </c>
      <c r="BL148" s="14" t="s">
        <v>133</v>
      </c>
      <c r="BM148" s="153" t="s">
        <v>275</v>
      </c>
    </row>
    <row r="149" spans="1:65" s="12" customFormat="1" ht="22.9" customHeight="1" x14ac:dyDescent="0.25">
      <c r="B149" s="128"/>
      <c r="D149" s="129" t="s">
        <v>74</v>
      </c>
      <c r="E149" s="139" t="s">
        <v>237</v>
      </c>
      <c r="F149" s="139" t="s">
        <v>238</v>
      </c>
      <c r="I149" s="131"/>
      <c r="J149" s="140">
        <f>BK149</f>
        <v>0</v>
      </c>
      <c r="L149" s="128"/>
      <c r="M149" s="133"/>
      <c r="N149" s="134"/>
      <c r="O149" s="134"/>
      <c r="P149" s="135">
        <f>P150</f>
        <v>0</v>
      </c>
      <c r="Q149" s="134"/>
      <c r="R149" s="135">
        <f>R150</f>
        <v>0</v>
      </c>
      <c r="S149" s="134"/>
      <c r="T149" s="136">
        <f>T150</f>
        <v>0</v>
      </c>
      <c r="AR149" s="129" t="s">
        <v>83</v>
      </c>
      <c r="AT149" s="137" t="s">
        <v>74</v>
      </c>
      <c r="AU149" s="137" t="s">
        <v>83</v>
      </c>
      <c r="AY149" s="129" t="s">
        <v>127</v>
      </c>
      <c r="BK149" s="138">
        <f>BK150</f>
        <v>0</v>
      </c>
    </row>
    <row r="150" spans="1:65" s="2" customFormat="1" ht="33" customHeight="1" x14ac:dyDescent="0.25">
      <c r="A150" s="29"/>
      <c r="B150" s="141"/>
      <c r="C150" s="142" t="s">
        <v>7</v>
      </c>
      <c r="D150" s="142" t="s">
        <v>129</v>
      </c>
      <c r="E150" s="143" t="s">
        <v>240</v>
      </c>
      <c r="F150" s="144" t="s">
        <v>241</v>
      </c>
      <c r="G150" s="145" t="s">
        <v>227</v>
      </c>
      <c r="H150" s="146">
        <v>14.473000000000001</v>
      </c>
      <c r="I150" s="147"/>
      <c r="J150" s="146">
        <f>ROUND(I150*H150,3)</f>
        <v>0</v>
      </c>
      <c r="K150" s="148"/>
      <c r="L150" s="30"/>
      <c r="M150" s="149" t="s">
        <v>1</v>
      </c>
      <c r="N150" s="150" t="s">
        <v>41</v>
      </c>
      <c r="O150" s="55"/>
      <c r="P150" s="151">
        <f>O150*H150</f>
        <v>0</v>
      </c>
      <c r="Q150" s="151">
        <v>0</v>
      </c>
      <c r="R150" s="151">
        <f>Q150*H150</f>
        <v>0</v>
      </c>
      <c r="S150" s="151">
        <v>0</v>
      </c>
      <c r="T150" s="152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3" t="s">
        <v>133</v>
      </c>
      <c r="AT150" s="153" t="s">
        <v>129</v>
      </c>
      <c r="AU150" s="153" t="s">
        <v>134</v>
      </c>
      <c r="AY150" s="14" t="s">
        <v>127</v>
      </c>
      <c r="BE150" s="154">
        <f>IF(N150="základná",J150,0)</f>
        <v>0</v>
      </c>
      <c r="BF150" s="154">
        <f>IF(N150="znížená",J150,0)</f>
        <v>0</v>
      </c>
      <c r="BG150" s="154">
        <f>IF(N150="zákl. prenesená",J150,0)</f>
        <v>0</v>
      </c>
      <c r="BH150" s="154">
        <f>IF(N150="zníž. prenesená",J150,0)</f>
        <v>0</v>
      </c>
      <c r="BI150" s="154">
        <f>IF(N150="nulová",J150,0)</f>
        <v>0</v>
      </c>
      <c r="BJ150" s="14" t="s">
        <v>134</v>
      </c>
      <c r="BK150" s="155">
        <f>ROUND(I150*H150,3)</f>
        <v>0</v>
      </c>
      <c r="BL150" s="14" t="s">
        <v>133</v>
      </c>
      <c r="BM150" s="153" t="s">
        <v>242</v>
      </c>
    </row>
    <row r="151" spans="1:65" s="12" customFormat="1" ht="25.9" customHeight="1" x14ac:dyDescent="0.25">
      <c r="B151" s="128"/>
      <c r="D151" s="129" t="s">
        <v>74</v>
      </c>
      <c r="E151" s="130" t="s">
        <v>243</v>
      </c>
      <c r="F151" s="130" t="s">
        <v>244</v>
      </c>
      <c r="I151" s="131"/>
      <c r="J151" s="132">
        <f>BK151</f>
        <v>0</v>
      </c>
      <c r="L151" s="128"/>
      <c r="M151" s="133"/>
      <c r="N151" s="134"/>
      <c r="O151" s="134"/>
      <c r="P151" s="135">
        <f>P152</f>
        <v>0</v>
      </c>
      <c r="Q151" s="134"/>
      <c r="R151" s="135">
        <f>R152</f>
        <v>5.0000000000000002E-5</v>
      </c>
      <c r="S151" s="134"/>
      <c r="T151" s="136">
        <f>T152</f>
        <v>0</v>
      </c>
      <c r="AR151" s="129" t="s">
        <v>134</v>
      </c>
      <c r="AT151" s="137" t="s">
        <v>74</v>
      </c>
      <c r="AU151" s="137" t="s">
        <v>75</v>
      </c>
      <c r="AY151" s="129" t="s">
        <v>127</v>
      </c>
      <c r="BK151" s="138">
        <f>BK152</f>
        <v>0</v>
      </c>
    </row>
    <row r="152" spans="1:65" s="12" customFormat="1" ht="22.9" customHeight="1" x14ac:dyDescent="0.25">
      <c r="B152" s="128"/>
      <c r="D152" s="129" t="s">
        <v>74</v>
      </c>
      <c r="E152" s="139" t="s">
        <v>245</v>
      </c>
      <c r="F152" s="139" t="s">
        <v>246</v>
      </c>
      <c r="I152" s="131"/>
      <c r="J152" s="140">
        <f>BK152</f>
        <v>0</v>
      </c>
      <c r="L152" s="128"/>
      <c r="M152" s="133"/>
      <c r="N152" s="134"/>
      <c r="O152" s="134"/>
      <c r="P152" s="135">
        <f>SUM(P153:P154)</f>
        <v>0</v>
      </c>
      <c r="Q152" s="134"/>
      <c r="R152" s="135">
        <f>SUM(R153:R154)</f>
        <v>5.0000000000000002E-5</v>
      </c>
      <c r="S152" s="134"/>
      <c r="T152" s="136">
        <f>SUM(T153:T154)</f>
        <v>0</v>
      </c>
      <c r="AR152" s="129" t="s">
        <v>134</v>
      </c>
      <c r="AT152" s="137" t="s">
        <v>74</v>
      </c>
      <c r="AU152" s="137" t="s">
        <v>83</v>
      </c>
      <c r="AY152" s="129" t="s">
        <v>127</v>
      </c>
      <c r="BK152" s="138">
        <f>SUM(BK153:BK154)</f>
        <v>0</v>
      </c>
    </row>
    <row r="153" spans="1:65" s="2" customFormat="1" ht="33" customHeight="1" x14ac:dyDescent="0.25">
      <c r="A153" s="29"/>
      <c r="B153" s="141"/>
      <c r="C153" s="142" t="s">
        <v>215</v>
      </c>
      <c r="D153" s="142" t="s">
        <v>129</v>
      </c>
      <c r="E153" s="143" t="s">
        <v>248</v>
      </c>
      <c r="F153" s="144" t="s">
        <v>276</v>
      </c>
      <c r="G153" s="145" t="s">
        <v>218</v>
      </c>
      <c r="H153" s="146">
        <v>1</v>
      </c>
      <c r="I153" s="147"/>
      <c r="J153" s="146">
        <f>ROUND(I153*H153,3)</f>
        <v>0</v>
      </c>
      <c r="K153" s="148"/>
      <c r="L153" s="30"/>
      <c r="M153" s="149" t="s">
        <v>1</v>
      </c>
      <c r="N153" s="150" t="s">
        <v>41</v>
      </c>
      <c r="O153" s="55"/>
      <c r="P153" s="151">
        <f>O153*H153</f>
        <v>0</v>
      </c>
      <c r="Q153" s="151">
        <v>5.0000000000000002E-5</v>
      </c>
      <c r="R153" s="151">
        <f>Q153*H153</f>
        <v>5.0000000000000002E-5</v>
      </c>
      <c r="S153" s="151">
        <v>0</v>
      </c>
      <c r="T153" s="152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3" t="s">
        <v>194</v>
      </c>
      <c r="AT153" s="153" t="s">
        <v>129</v>
      </c>
      <c r="AU153" s="153" t="s">
        <v>134</v>
      </c>
      <c r="AY153" s="14" t="s">
        <v>127</v>
      </c>
      <c r="BE153" s="154">
        <f>IF(N153="základná",J153,0)</f>
        <v>0</v>
      </c>
      <c r="BF153" s="154">
        <f>IF(N153="znížená",J153,0)</f>
        <v>0</v>
      </c>
      <c r="BG153" s="154">
        <f>IF(N153="zákl. prenesená",J153,0)</f>
        <v>0</v>
      </c>
      <c r="BH153" s="154">
        <f>IF(N153="zníž. prenesená",J153,0)</f>
        <v>0</v>
      </c>
      <c r="BI153" s="154">
        <f>IF(N153="nulová",J153,0)</f>
        <v>0</v>
      </c>
      <c r="BJ153" s="14" t="s">
        <v>134</v>
      </c>
      <c r="BK153" s="155">
        <f>ROUND(I153*H153,3)</f>
        <v>0</v>
      </c>
      <c r="BL153" s="14" t="s">
        <v>194</v>
      </c>
      <c r="BM153" s="153" t="s">
        <v>250</v>
      </c>
    </row>
    <row r="154" spans="1:65" s="2" customFormat="1" ht="87.75" x14ac:dyDescent="0.25">
      <c r="A154" s="29"/>
      <c r="B154" s="30"/>
      <c r="C154" s="29"/>
      <c r="D154" s="166" t="s">
        <v>251</v>
      </c>
      <c r="E154" s="29"/>
      <c r="F154" s="167" t="s">
        <v>265</v>
      </c>
      <c r="G154" s="29"/>
      <c r="H154" s="29"/>
      <c r="I154" s="168"/>
      <c r="J154" s="29"/>
      <c r="K154" s="29"/>
      <c r="L154" s="30"/>
      <c r="M154" s="176"/>
      <c r="N154" s="177"/>
      <c r="O154" s="173"/>
      <c r="P154" s="173"/>
      <c r="Q154" s="173"/>
      <c r="R154" s="173"/>
      <c r="S154" s="173"/>
      <c r="T154" s="178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T154" s="14" t="s">
        <v>251</v>
      </c>
      <c r="AU154" s="14" t="s">
        <v>134</v>
      </c>
    </row>
    <row r="155" spans="1:65" s="2" customFormat="1" ht="6.95" customHeight="1" x14ac:dyDescent="0.25">
      <c r="A155" s="29"/>
      <c r="B155" s="44"/>
      <c r="C155" s="45"/>
      <c r="D155" s="45"/>
      <c r="E155" s="45"/>
      <c r="F155" s="45"/>
      <c r="G155" s="45"/>
      <c r="H155" s="45"/>
      <c r="I155" s="45"/>
      <c r="J155" s="45"/>
      <c r="K155" s="45"/>
      <c r="L155" s="30"/>
      <c r="M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</row>
  </sheetData>
  <autoFilter ref="C123:K154" xr:uid="{00000000-0009-0000-0000-000003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58"/>
  <sheetViews>
    <sheetView showGridLines="0" topLeftCell="A155" workbookViewId="0">
      <selection activeCell="H74" sqref="H74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93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 x14ac:dyDescent="0.2">
      <c r="B4" s="17"/>
      <c r="D4" s="18" t="s">
        <v>94</v>
      </c>
      <c r="L4" s="17"/>
      <c r="M4" s="90" t="s">
        <v>9</v>
      </c>
      <c r="AT4" s="14" t="s">
        <v>3</v>
      </c>
    </row>
    <row r="5" spans="1:46" s="1" customFormat="1" ht="6.95" customHeight="1" x14ac:dyDescent="0.2">
      <c r="B5" s="17"/>
      <c r="L5" s="17"/>
    </row>
    <row r="6" spans="1:46" s="1" customFormat="1" ht="12" customHeight="1" x14ac:dyDescent="0.2">
      <c r="B6" s="17"/>
      <c r="D6" s="24" t="s">
        <v>14</v>
      </c>
      <c r="L6" s="17"/>
    </row>
    <row r="7" spans="1:46" s="1" customFormat="1" ht="16.5" customHeight="1" x14ac:dyDescent="0.2">
      <c r="B7" s="17"/>
      <c r="E7" s="220" t="str">
        <f>'Rekapitulácia stavby'!K6</f>
        <v>AUTOBUSOVÉ ZASTÁVKY</v>
      </c>
      <c r="F7" s="221"/>
      <c r="G7" s="221"/>
      <c r="H7" s="221"/>
      <c r="L7" s="17"/>
    </row>
    <row r="8" spans="1:46" s="2" customFormat="1" ht="12" customHeight="1" x14ac:dyDescent="0.2">
      <c r="A8" s="29"/>
      <c r="B8" s="30"/>
      <c r="C8" s="29"/>
      <c r="D8" s="24" t="s">
        <v>95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 x14ac:dyDescent="0.2">
      <c r="A9" s="29"/>
      <c r="B9" s="30"/>
      <c r="C9" s="29"/>
      <c r="D9" s="29"/>
      <c r="E9" s="199" t="s">
        <v>277</v>
      </c>
      <c r="F9" s="219"/>
      <c r="G9" s="219"/>
      <c r="H9" s="219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4" t="s">
        <v>18</v>
      </c>
      <c r="E12" s="29"/>
      <c r="F12" s="22" t="s">
        <v>278</v>
      </c>
      <c r="G12" s="29"/>
      <c r="H12" s="29"/>
      <c r="I12" s="24" t="s">
        <v>20</v>
      </c>
      <c r="J12" s="52" t="str">
        <f>'Rekapitulácia stavby'!AN8</f>
        <v>7. 12. 2020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 x14ac:dyDescent="0.2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222" t="str">
        <f>'Rekapitulácia stavby'!E14</f>
        <v>Vyplň údaj</v>
      </c>
      <c r="F18" s="214"/>
      <c r="G18" s="214"/>
      <c r="H18" s="214"/>
      <c r="I18" s="24" t="s">
        <v>25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2" t="s">
        <v>98</v>
      </c>
      <c r="F21" s="29"/>
      <c r="G21" s="29"/>
      <c r="H21" s="29"/>
      <c r="I21" s="24" t="s">
        <v>25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2" t="s">
        <v>99</v>
      </c>
      <c r="F24" s="29"/>
      <c r="G24" s="29"/>
      <c r="H24" s="29"/>
      <c r="I24" s="24" t="s">
        <v>25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4" t="s">
        <v>34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91"/>
      <c r="B27" s="92"/>
      <c r="C27" s="91"/>
      <c r="D27" s="91"/>
      <c r="E27" s="218" t="s">
        <v>1</v>
      </c>
      <c r="F27" s="218"/>
      <c r="G27" s="218"/>
      <c r="H27" s="21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x14ac:dyDescent="0.2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x14ac:dyDescent="0.2">
      <c r="A30" s="29"/>
      <c r="B30" s="30"/>
      <c r="C30" s="29"/>
      <c r="D30" s="94" t="s">
        <v>35</v>
      </c>
      <c r="E30" s="29"/>
      <c r="F30" s="29"/>
      <c r="G30" s="29"/>
      <c r="H30" s="29"/>
      <c r="I30" s="29"/>
      <c r="J30" s="68">
        <f>ROUND(J124,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 x14ac:dyDescent="0.2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x14ac:dyDescent="0.2">
      <c r="A33" s="29"/>
      <c r="B33" s="30"/>
      <c r="C33" s="29"/>
      <c r="D33" s="95" t="s">
        <v>39</v>
      </c>
      <c r="E33" s="24" t="s">
        <v>40</v>
      </c>
      <c r="F33" s="96">
        <f>ROUND((SUM(BE124:BE157)),  2)</f>
        <v>0</v>
      </c>
      <c r="G33" s="29"/>
      <c r="H33" s="29"/>
      <c r="I33" s="97">
        <v>0.2</v>
      </c>
      <c r="J33" s="96">
        <f>ROUND(((SUM(BE124:BE157))*I33),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x14ac:dyDescent="0.2">
      <c r="A34" s="29"/>
      <c r="B34" s="30"/>
      <c r="C34" s="29"/>
      <c r="D34" s="29"/>
      <c r="E34" s="24" t="s">
        <v>41</v>
      </c>
      <c r="F34" s="96">
        <f>ROUND((SUM(BF124:BF157)),  2)</f>
        <v>0</v>
      </c>
      <c r="G34" s="29"/>
      <c r="H34" s="29"/>
      <c r="I34" s="97">
        <v>0.2</v>
      </c>
      <c r="J34" s="96">
        <f>ROUND(((SUM(BF124:BF157))*I34),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 x14ac:dyDescent="0.2">
      <c r="A35" s="29"/>
      <c r="B35" s="30"/>
      <c r="C35" s="29"/>
      <c r="D35" s="29"/>
      <c r="E35" s="24" t="s">
        <v>42</v>
      </c>
      <c r="F35" s="96">
        <f>ROUND((SUM(BG124:BG157)),  2)</f>
        <v>0</v>
      </c>
      <c r="G35" s="29"/>
      <c r="H35" s="29"/>
      <c r="I35" s="97">
        <v>0.2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 x14ac:dyDescent="0.2">
      <c r="A36" s="29"/>
      <c r="B36" s="30"/>
      <c r="C36" s="29"/>
      <c r="D36" s="29"/>
      <c r="E36" s="24" t="s">
        <v>43</v>
      </c>
      <c r="F36" s="96">
        <f>ROUND((SUM(BH124:BH157)),  2)</f>
        <v>0</v>
      </c>
      <c r="G36" s="29"/>
      <c r="H36" s="29"/>
      <c r="I36" s="97">
        <v>0.2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 x14ac:dyDescent="0.2">
      <c r="A37" s="29"/>
      <c r="B37" s="30"/>
      <c r="C37" s="29"/>
      <c r="D37" s="29"/>
      <c r="E37" s="24" t="s">
        <v>44</v>
      </c>
      <c r="F37" s="96">
        <f>ROUND((SUM(BI124:BI157)),  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x14ac:dyDescent="0.2">
      <c r="A39" s="29"/>
      <c r="B39" s="30"/>
      <c r="C39" s="98"/>
      <c r="D39" s="99" t="s">
        <v>45</v>
      </c>
      <c r="E39" s="57"/>
      <c r="F39" s="57"/>
      <c r="G39" s="100" t="s">
        <v>46</v>
      </c>
      <c r="H39" s="101" t="s">
        <v>47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 x14ac:dyDescent="0.2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 x14ac:dyDescent="0.2">
      <c r="B41" s="17"/>
      <c r="L41" s="17"/>
    </row>
    <row r="42" spans="1:31" s="1" customFormat="1" ht="14.45" customHeight="1" x14ac:dyDescent="0.2">
      <c r="B42" s="17"/>
      <c r="L42" s="17"/>
    </row>
    <row r="43" spans="1:31" s="1" customFormat="1" ht="14.45" customHeight="1" x14ac:dyDescent="0.2">
      <c r="B43" s="17"/>
      <c r="L43" s="17"/>
    </row>
    <row r="44" spans="1:31" s="1" customFormat="1" ht="14.45" customHeight="1" x14ac:dyDescent="0.2">
      <c r="B44" s="17"/>
      <c r="L44" s="17"/>
    </row>
    <row r="45" spans="1:31" s="1" customFormat="1" ht="14.45" customHeight="1" x14ac:dyDescent="0.2">
      <c r="B45" s="17"/>
      <c r="L45" s="17"/>
    </row>
    <row r="46" spans="1:31" s="1" customFormat="1" ht="14.45" customHeight="1" x14ac:dyDescent="0.2">
      <c r="B46" s="17"/>
      <c r="L46" s="17"/>
    </row>
    <row r="47" spans="1:31" s="1" customFormat="1" ht="14.45" customHeight="1" x14ac:dyDescent="0.2">
      <c r="B47" s="17"/>
      <c r="L47" s="17"/>
    </row>
    <row r="48" spans="1:31" s="1" customFormat="1" ht="14.45" customHeight="1" x14ac:dyDescent="0.2">
      <c r="B48" s="17"/>
      <c r="L48" s="17"/>
    </row>
    <row r="49" spans="1:31" s="1" customFormat="1" ht="14.45" customHeight="1" x14ac:dyDescent="0.2">
      <c r="B49" s="17"/>
      <c r="L49" s="17"/>
    </row>
    <row r="50" spans="1:31" s="2" customFormat="1" ht="14.45" customHeight="1" x14ac:dyDescent="0.2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9"/>
      <c r="B61" s="30"/>
      <c r="C61" s="29"/>
      <c r="D61" s="42" t="s">
        <v>50</v>
      </c>
      <c r="E61" s="32"/>
      <c r="F61" s="104" t="s">
        <v>51</v>
      </c>
      <c r="G61" s="42" t="s">
        <v>50</v>
      </c>
      <c r="H61" s="32"/>
      <c r="I61" s="32"/>
      <c r="J61" s="105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H71" s="179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9"/>
      <c r="B76" s="30"/>
      <c r="C76" s="29"/>
      <c r="D76" s="42" t="s">
        <v>50</v>
      </c>
      <c r="E76" s="32"/>
      <c r="F76" s="104" t="s">
        <v>51</v>
      </c>
      <c r="G76" s="42" t="s">
        <v>50</v>
      </c>
      <c r="H76" s="32"/>
      <c r="I76" s="32"/>
      <c r="J76" s="105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 x14ac:dyDescent="0.2">
      <c r="A82" s="29"/>
      <c r="B82" s="30"/>
      <c r="C82" s="18" t="s">
        <v>100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 x14ac:dyDescent="0.2">
      <c r="A85" s="29"/>
      <c r="B85" s="30"/>
      <c r="C85" s="29"/>
      <c r="D85" s="29"/>
      <c r="E85" s="220" t="str">
        <f>E7</f>
        <v>AUTOBUSOVÉ ZASTÁVKY</v>
      </c>
      <c r="F85" s="221"/>
      <c r="G85" s="221"/>
      <c r="H85" s="221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 x14ac:dyDescent="0.2">
      <c r="A86" s="29"/>
      <c r="B86" s="30"/>
      <c r="C86" s="24" t="s">
        <v>95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customHeight="1" x14ac:dyDescent="0.2">
      <c r="A87" s="29"/>
      <c r="B87" s="30"/>
      <c r="C87" s="29"/>
      <c r="D87" s="29"/>
      <c r="E87" s="199" t="str">
        <f>E9</f>
        <v>05 - SO 05 - AUTOBUSOVÁ ZASTÁVKA TYP 2 (POŠTA NEDOŽERY)</v>
      </c>
      <c r="F87" s="219"/>
      <c r="G87" s="219"/>
      <c r="H87" s="219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 x14ac:dyDescent="0.2">
      <c r="A89" s="29"/>
      <c r="B89" s="30"/>
      <c r="C89" s="24" t="s">
        <v>18</v>
      </c>
      <c r="D89" s="29"/>
      <c r="E89" s="29"/>
      <c r="F89" s="22" t="str">
        <f>F12</f>
        <v>K.Ú. NEDOŽERY, P.Č. C-KN 456/1</v>
      </c>
      <c r="G89" s="29"/>
      <c r="H89" s="29"/>
      <c r="I89" s="24" t="s">
        <v>20</v>
      </c>
      <c r="J89" s="52" t="str">
        <f>IF(J12="","",J12)</f>
        <v>7. 12. 2020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54.4" customHeight="1" x14ac:dyDescent="0.2">
      <c r="A91" s="29"/>
      <c r="B91" s="30"/>
      <c r="C91" s="24" t="s">
        <v>22</v>
      </c>
      <c r="D91" s="29"/>
      <c r="E91" s="29"/>
      <c r="F91" s="22" t="str">
        <f>E15</f>
        <v>OBEC NEDOŽERY-BREZANY, DRUŽSTEVNÁ 367, 972 12 N-B</v>
      </c>
      <c r="G91" s="29"/>
      <c r="H91" s="29"/>
      <c r="I91" s="24" t="s">
        <v>28</v>
      </c>
      <c r="J91" s="27" t="str">
        <f>E21</f>
        <v>STATIC CONSULTING s.r.o. BREZIANSKA 665/7 972 12 N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 x14ac:dyDescent="0.2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>I. Mokrý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 x14ac:dyDescent="0.25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 x14ac:dyDescent="0.25">
      <c r="A94" s="29"/>
      <c r="B94" s="30"/>
      <c r="C94" s="106" t="s">
        <v>101</v>
      </c>
      <c r="D94" s="98"/>
      <c r="E94" s="98"/>
      <c r="F94" s="98"/>
      <c r="G94" s="98"/>
      <c r="H94" s="98"/>
      <c r="I94" s="98"/>
      <c r="J94" s="107" t="s">
        <v>102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 x14ac:dyDescent="0.25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 x14ac:dyDescent="0.25">
      <c r="A96" s="29"/>
      <c r="B96" s="30"/>
      <c r="C96" s="108" t="s">
        <v>103</v>
      </c>
      <c r="D96" s="29"/>
      <c r="E96" s="29"/>
      <c r="F96" s="29"/>
      <c r="G96" s="29"/>
      <c r="H96" s="29"/>
      <c r="I96" s="29"/>
      <c r="J96" s="68">
        <f>J124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104</v>
      </c>
    </row>
    <row r="97" spans="1:31" s="9" customFormat="1" ht="24.95" customHeight="1" x14ac:dyDescent="0.25">
      <c r="B97" s="109"/>
      <c r="D97" s="110" t="s">
        <v>105</v>
      </c>
      <c r="E97" s="111"/>
      <c r="F97" s="111"/>
      <c r="G97" s="111"/>
      <c r="H97" s="111"/>
      <c r="I97" s="111"/>
      <c r="J97" s="112">
        <f>J125</f>
        <v>0</v>
      </c>
      <c r="L97" s="109"/>
    </row>
    <row r="98" spans="1:31" s="10" customFormat="1" ht="19.899999999999999" customHeight="1" x14ac:dyDescent="0.25">
      <c r="B98" s="113"/>
      <c r="D98" s="114" t="s">
        <v>106</v>
      </c>
      <c r="E98" s="115"/>
      <c r="F98" s="115"/>
      <c r="G98" s="115"/>
      <c r="H98" s="115"/>
      <c r="I98" s="115"/>
      <c r="J98" s="116">
        <f>J126</f>
        <v>0</v>
      </c>
      <c r="L98" s="113"/>
    </row>
    <row r="99" spans="1:31" s="10" customFormat="1" ht="19.899999999999999" customHeight="1" x14ac:dyDescent="0.25">
      <c r="B99" s="113"/>
      <c r="D99" s="114" t="s">
        <v>107</v>
      </c>
      <c r="E99" s="115"/>
      <c r="F99" s="115"/>
      <c r="G99" s="115"/>
      <c r="H99" s="115"/>
      <c r="I99" s="115"/>
      <c r="J99" s="116">
        <f>J136</f>
        <v>0</v>
      </c>
      <c r="L99" s="113"/>
    </row>
    <row r="100" spans="1:31" s="10" customFormat="1" ht="19.899999999999999" customHeight="1" x14ac:dyDescent="0.25">
      <c r="B100" s="113"/>
      <c r="D100" s="114" t="s">
        <v>108</v>
      </c>
      <c r="E100" s="115"/>
      <c r="F100" s="115"/>
      <c r="G100" s="115"/>
      <c r="H100" s="115"/>
      <c r="I100" s="115"/>
      <c r="J100" s="116">
        <f>J141</f>
        <v>0</v>
      </c>
      <c r="L100" s="113"/>
    </row>
    <row r="101" spans="1:31" s="10" customFormat="1" ht="19.899999999999999" customHeight="1" x14ac:dyDescent="0.25">
      <c r="B101" s="113"/>
      <c r="D101" s="114" t="s">
        <v>109</v>
      </c>
      <c r="E101" s="115"/>
      <c r="F101" s="115"/>
      <c r="G101" s="115"/>
      <c r="H101" s="115"/>
      <c r="I101" s="115"/>
      <c r="J101" s="116">
        <f>J147</f>
        <v>0</v>
      </c>
      <c r="L101" s="113"/>
    </row>
    <row r="102" spans="1:31" s="10" customFormat="1" ht="19.899999999999999" customHeight="1" x14ac:dyDescent="0.25">
      <c r="B102" s="113"/>
      <c r="D102" s="114" t="s">
        <v>110</v>
      </c>
      <c r="E102" s="115"/>
      <c r="F102" s="115"/>
      <c r="G102" s="115"/>
      <c r="H102" s="115"/>
      <c r="I102" s="115"/>
      <c r="J102" s="116">
        <f>J151</f>
        <v>0</v>
      </c>
      <c r="L102" s="113"/>
    </row>
    <row r="103" spans="1:31" s="9" customFormat="1" ht="24.95" customHeight="1" x14ac:dyDescent="0.25">
      <c r="B103" s="109"/>
      <c r="D103" s="110" t="s">
        <v>111</v>
      </c>
      <c r="E103" s="111"/>
      <c r="F103" s="111"/>
      <c r="G103" s="111"/>
      <c r="H103" s="111"/>
      <c r="I103" s="111"/>
      <c r="J103" s="112">
        <f>J153</f>
        <v>0</v>
      </c>
      <c r="L103" s="109"/>
    </row>
    <row r="104" spans="1:31" s="10" customFormat="1" ht="19.899999999999999" customHeight="1" x14ac:dyDescent="0.25">
      <c r="B104" s="113"/>
      <c r="D104" s="114" t="s">
        <v>112</v>
      </c>
      <c r="E104" s="115"/>
      <c r="F104" s="115"/>
      <c r="G104" s="115"/>
      <c r="H104" s="115"/>
      <c r="I104" s="115"/>
      <c r="J104" s="116">
        <f>J154</f>
        <v>0</v>
      </c>
      <c r="L104" s="113"/>
    </row>
    <row r="105" spans="1:31" s="2" customFormat="1" ht="21.75" customHeight="1" x14ac:dyDescent="0.25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 x14ac:dyDescent="0.25">
      <c r="A106" s="29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10" spans="1:31" s="2" customFormat="1" ht="6.95" customHeight="1" x14ac:dyDescent="0.25">
      <c r="A110" s="29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4.95" customHeight="1" x14ac:dyDescent="0.25">
      <c r="A111" s="29"/>
      <c r="B111" s="30"/>
      <c r="C111" s="18" t="s">
        <v>113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 x14ac:dyDescent="0.25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 x14ac:dyDescent="0.25">
      <c r="A113" s="29"/>
      <c r="B113" s="30"/>
      <c r="C113" s="24" t="s">
        <v>14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 x14ac:dyDescent="0.25">
      <c r="A114" s="29"/>
      <c r="B114" s="30"/>
      <c r="C114" s="29"/>
      <c r="D114" s="29"/>
      <c r="E114" s="220" t="str">
        <f>E7</f>
        <v>AUTOBUSOVÉ ZASTÁVKY</v>
      </c>
      <c r="F114" s="221"/>
      <c r="G114" s="221"/>
      <c r="H114" s="221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 x14ac:dyDescent="0.25">
      <c r="A115" s="29"/>
      <c r="B115" s="30"/>
      <c r="C115" s="24" t="s">
        <v>95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30" customHeight="1" x14ac:dyDescent="0.25">
      <c r="A116" s="29"/>
      <c r="B116" s="30"/>
      <c r="C116" s="29"/>
      <c r="D116" s="29"/>
      <c r="E116" s="199" t="str">
        <f>E9</f>
        <v>05 - SO 05 - AUTOBUSOVÁ ZASTÁVKA TYP 2 (POŠTA NEDOŽERY)</v>
      </c>
      <c r="F116" s="219"/>
      <c r="G116" s="219"/>
      <c r="H116" s="21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 x14ac:dyDescent="0.25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2" customHeight="1" x14ac:dyDescent="0.25">
      <c r="A118" s="29"/>
      <c r="B118" s="30"/>
      <c r="C118" s="24" t="s">
        <v>18</v>
      </c>
      <c r="D118" s="29"/>
      <c r="E118" s="29"/>
      <c r="F118" s="22" t="str">
        <f>F12</f>
        <v>K.Ú. NEDOŽERY, P.Č. C-KN 456/1</v>
      </c>
      <c r="G118" s="29"/>
      <c r="H118" s="29"/>
      <c r="I118" s="24" t="s">
        <v>20</v>
      </c>
      <c r="J118" s="52" t="str">
        <f>IF(J12="","",J12)</f>
        <v>7. 12. 2020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6.95" customHeight="1" x14ac:dyDescent="0.25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54.4" customHeight="1" x14ac:dyDescent="0.25">
      <c r="A120" s="29"/>
      <c r="B120" s="30"/>
      <c r="C120" s="24" t="s">
        <v>22</v>
      </c>
      <c r="D120" s="29"/>
      <c r="E120" s="29"/>
      <c r="F120" s="22" t="str">
        <f>E15</f>
        <v>OBEC NEDOŽERY-BREZANY, DRUŽSTEVNÁ 367, 972 12 N-B</v>
      </c>
      <c r="G120" s="29"/>
      <c r="H120" s="29"/>
      <c r="I120" s="24" t="s">
        <v>28</v>
      </c>
      <c r="J120" s="27" t="str">
        <f>E21</f>
        <v>STATIC CONSULTING s.r.o. BREZIANSKA 665/7 972 12 N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 x14ac:dyDescent="0.25">
      <c r="A121" s="29"/>
      <c r="B121" s="30"/>
      <c r="C121" s="24" t="s">
        <v>26</v>
      </c>
      <c r="D121" s="29"/>
      <c r="E121" s="29"/>
      <c r="F121" s="22" t="str">
        <f>IF(E18="","",E18)</f>
        <v>Vyplň údaj</v>
      </c>
      <c r="G121" s="29"/>
      <c r="H121" s="29"/>
      <c r="I121" s="24" t="s">
        <v>32</v>
      </c>
      <c r="J121" s="27" t="str">
        <f>E24</f>
        <v>I. Mokrý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0.35" customHeight="1" x14ac:dyDescent="0.25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11" customFormat="1" ht="29.25" customHeight="1" x14ac:dyDescent="0.25">
      <c r="A123" s="117"/>
      <c r="B123" s="118"/>
      <c r="C123" s="119" t="s">
        <v>114</v>
      </c>
      <c r="D123" s="120" t="s">
        <v>60</v>
      </c>
      <c r="E123" s="120" t="s">
        <v>56</v>
      </c>
      <c r="F123" s="120" t="s">
        <v>57</v>
      </c>
      <c r="G123" s="120" t="s">
        <v>115</v>
      </c>
      <c r="H123" s="120" t="s">
        <v>116</v>
      </c>
      <c r="I123" s="120" t="s">
        <v>117</v>
      </c>
      <c r="J123" s="121" t="s">
        <v>102</v>
      </c>
      <c r="K123" s="122" t="s">
        <v>118</v>
      </c>
      <c r="L123" s="123"/>
      <c r="M123" s="59" t="s">
        <v>1</v>
      </c>
      <c r="N123" s="60" t="s">
        <v>39</v>
      </c>
      <c r="O123" s="60" t="s">
        <v>119</v>
      </c>
      <c r="P123" s="60" t="s">
        <v>120</v>
      </c>
      <c r="Q123" s="60" t="s">
        <v>121</v>
      </c>
      <c r="R123" s="60" t="s">
        <v>122</v>
      </c>
      <c r="S123" s="60" t="s">
        <v>123</v>
      </c>
      <c r="T123" s="61" t="s">
        <v>124</v>
      </c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</row>
    <row r="124" spans="1:65" s="2" customFormat="1" ht="22.9" customHeight="1" x14ac:dyDescent="0.25">
      <c r="A124" s="29"/>
      <c r="B124" s="30"/>
      <c r="C124" s="66" t="s">
        <v>103</v>
      </c>
      <c r="D124" s="29"/>
      <c r="E124" s="29"/>
      <c r="F124" s="29"/>
      <c r="G124" s="29"/>
      <c r="H124" s="29"/>
      <c r="I124" s="29"/>
      <c r="J124" s="124">
        <f>BK124</f>
        <v>0</v>
      </c>
      <c r="K124" s="29"/>
      <c r="L124" s="30"/>
      <c r="M124" s="62"/>
      <c r="N124" s="53"/>
      <c r="O124" s="63"/>
      <c r="P124" s="125">
        <f>P125+P153</f>
        <v>0</v>
      </c>
      <c r="Q124" s="63"/>
      <c r="R124" s="125">
        <f>R125+R153</f>
        <v>9.0520131295000006</v>
      </c>
      <c r="S124" s="63"/>
      <c r="T124" s="126">
        <f>T125+T153</f>
        <v>1.7829999999999999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4" t="s">
        <v>74</v>
      </c>
      <c r="AU124" s="14" t="s">
        <v>104</v>
      </c>
      <c r="BK124" s="127">
        <f>BK125+BK153</f>
        <v>0</v>
      </c>
    </row>
    <row r="125" spans="1:65" s="12" customFormat="1" ht="25.9" customHeight="1" x14ac:dyDescent="0.25">
      <c r="B125" s="128"/>
      <c r="D125" s="129" t="s">
        <v>74</v>
      </c>
      <c r="E125" s="130" t="s">
        <v>125</v>
      </c>
      <c r="F125" s="130" t="s">
        <v>126</v>
      </c>
      <c r="I125" s="131"/>
      <c r="J125" s="132">
        <f>BK125</f>
        <v>0</v>
      </c>
      <c r="L125" s="128"/>
      <c r="M125" s="133"/>
      <c r="N125" s="134"/>
      <c r="O125" s="134"/>
      <c r="P125" s="135">
        <f>P126+P136+P141+P147+P151</f>
        <v>0</v>
      </c>
      <c r="Q125" s="134"/>
      <c r="R125" s="135">
        <f>R126+R136+R141+R147+R151</f>
        <v>9.0519131295000008</v>
      </c>
      <c r="S125" s="134"/>
      <c r="T125" s="136">
        <f>T126+T136+T141+T147+T151</f>
        <v>1.782</v>
      </c>
      <c r="AR125" s="129" t="s">
        <v>83</v>
      </c>
      <c r="AT125" s="137" t="s">
        <v>74</v>
      </c>
      <c r="AU125" s="137" t="s">
        <v>75</v>
      </c>
      <c r="AY125" s="129" t="s">
        <v>127</v>
      </c>
      <c r="BK125" s="138">
        <f>BK126+BK136+BK141+BK147+BK151</f>
        <v>0</v>
      </c>
    </row>
    <row r="126" spans="1:65" s="12" customFormat="1" ht="22.9" customHeight="1" x14ac:dyDescent="0.25">
      <c r="B126" s="128"/>
      <c r="D126" s="129" t="s">
        <v>74</v>
      </c>
      <c r="E126" s="139" t="s">
        <v>83</v>
      </c>
      <c r="F126" s="139" t="s">
        <v>128</v>
      </c>
      <c r="I126" s="131"/>
      <c r="J126" s="140">
        <f>BK126</f>
        <v>0</v>
      </c>
      <c r="L126" s="128"/>
      <c r="M126" s="133"/>
      <c r="N126" s="134"/>
      <c r="O126" s="134"/>
      <c r="P126" s="135">
        <f>SUM(P127:P135)</f>
        <v>0</v>
      </c>
      <c r="Q126" s="134"/>
      <c r="R126" s="135">
        <f>SUM(R127:R135)</f>
        <v>0</v>
      </c>
      <c r="S126" s="134"/>
      <c r="T126" s="136">
        <f>SUM(T127:T135)</f>
        <v>1.782</v>
      </c>
      <c r="AR126" s="129" t="s">
        <v>83</v>
      </c>
      <c r="AT126" s="137" t="s">
        <v>74</v>
      </c>
      <c r="AU126" s="137" t="s">
        <v>83</v>
      </c>
      <c r="AY126" s="129" t="s">
        <v>127</v>
      </c>
      <c r="BK126" s="138">
        <f>SUM(BK127:BK135)</f>
        <v>0</v>
      </c>
    </row>
    <row r="127" spans="1:65" s="2" customFormat="1" ht="21.75" customHeight="1" x14ac:dyDescent="0.25">
      <c r="A127" s="29"/>
      <c r="B127" s="141"/>
      <c r="C127" s="142" t="s">
        <v>83</v>
      </c>
      <c r="D127" s="142" t="s">
        <v>129</v>
      </c>
      <c r="E127" s="143" t="s">
        <v>130</v>
      </c>
      <c r="F127" s="144" t="s">
        <v>131</v>
      </c>
      <c r="G127" s="145" t="s">
        <v>132</v>
      </c>
      <c r="H127" s="146">
        <v>3.6</v>
      </c>
      <c r="I127" s="147"/>
      <c r="J127" s="146">
        <f t="shared" ref="J127:J135" si="0">ROUND(I127*H127,3)</f>
        <v>0</v>
      </c>
      <c r="K127" s="148"/>
      <c r="L127" s="30"/>
      <c r="M127" s="149" t="s">
        <v>1</v>
      </c>
      <c r="N127" s="150" t="s">
        <v>41</v>
      </c>
      <c r="O127" s="55"/>
      <c r="P127" s="151">
        <f t="shared" ref="P127:P135" si="1">O127*H127</f>
        <v>0</v>
      </c>
      <c r="Q127" s="151">
        <v>0</v>
      </c>
      <c r="R127" s="151">
        <f t="shared" ref="R127:R135" si="2">Q127*H127</f>
        <v>0</v>
      </c>
      <c r="S127" s="151">
        <v>0.26</v>
      </c>
      <c r="T127" s="152">
        <f t="shared" ref="T127:T135" si="3">S127*H127</f>
        <v>0.93600000000000005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3" t="s">
        <v>133</v>
      </c>
      <c r="AT127" s="153" t="s">
        <v>129</v>
      </c>
      <c r="AU127" s="153" t="s">
        <v>134</v>
      </c>
      <c r="AY127" s="14" t="s">
        <v>127</v>
      </c>
      <c r="BE127" s="154">
        <f t="shared" ref="BE127:BE135" si="4">IF(N127="základná",J127,0)</f>
        <v>0</v>
      </c>
      <c r="BF127" s="154">
        <f t="shared" ref="BF127:BF135" si="5">IF(N127="znížená",J127,0)</f>
        <v>0</v>
      </c>
      <c r="BG127" s="154">
        <f t="shared" ref="BG127:BG135" si="6">IF(N127="zákl. prenesená",J127,0)</f>
        <v>0</v>
      </c>
      <c r="BH127" s="154">
        <f t="shared" ref="BH127:BH135" si="7">IF(N127="zníž. prenesená",J127,0)</f>
        <v>0</v>
      </c>
      <c r="BI127" s="154">
        <f t="shared" ref="BI127:BI135" si="8">IF(N127="nulová",J127,0)</f>
        <v>0</v>
      </c>
      <c r="BJ127" s="14" t="s">
        <v>134</v>
      </c>
      <c r="BK127" s="155">
        <f t="shared" ref="BK127:BK135" si="9">ROUND(I127*H127,3)</f>
        <v>0</v>
      </c>
      <c r="BL127" s="14" t="s">
        <v>133</v>
      </c>
      <c r="BM127" s="153" t="s">
        <v>135</v>
      </c>
    </row>
    <row r="128" spans="1:65" s="2" customFormat="1" ht="33" customHeight="1" x14ac:dyDescent="0.25">
      <c r="A128" s="29"/>
      <c r="B128" s="141"/>
      <c r="C128" s="142" t="s">
        <v>134</v>
      </c>
      <c r="D128" s="142" t="s">
        <v>129</v>
      </c>
      <c r="E128" s="143" t="s">
        <v>136</v>
      </c>
      <c r="F128" s="144" t="s">
        <v>137</v>
      </c>
      <c r="G128" s="145" t="s">
        <v>132</v>
      </c>
      <c r="H128" s="146">
        <v>3.6</v>
      </c>
      <c r="I128" s="147"/>
      <c r="J128" s="146">
        <f t="shared" si="0"/>
        <v>0</v>
      </c>
      <c r="K128" s="148"/>
      <c r="L128" s="30"/>
      <c r="M128" s="149" t="s">
        <v>1</v>
      </c>
      <c r="N128" s="150" t="s">
        <v>41</v>
      </c>
      <c r="O128" s="55"/>
      <c r="P128" s="151">
        <f t="shared" si="1"/>
        <v>0</v>
      </c>
      <c r="Q128" s="151">
        <v>0</v>
      </c>
      <c r="R128" s="151">
        <f t="shared" si="2"/>
        <v>0</v>
      </c>
      <c r="S128" s="151">
        <v>0.23499999999999999</v>
      </c>
      <c r="T128" s="152">
        <f t="shared" si="3"/>
        <v>0.84599999999999997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3" t="s">
        <v>133</v>
      </c>
      <c r="AT128" s="153" t="s">
        <v>129</v>
      </c>
      <c r="AU128" s="153" t="s">
        <v>134</v>
      </c>
      <c r="AY128" s="14" t="s">
        <v>127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4" t="s">
        <v>134</v>
      </c>
      <c r="BK128" s="155">
        <f t="shared" si="9"/>
        <v>0</v>
      </c>
      <c r="BL128" s="14" t="s">
        <v>133</v>
      </c>
      <c r="BM128" s="153" t="s">
        <v>138</v>
      </c>
    </row>
    <row r="129" spans="1:65" s="2" customFormat="1" ht="21.75" customHeight="1" x14ac:dyDescent="0.25">
      <c r="A129" s="29"/>
      <c r="B129" s="141"/>
      <c r="C129" s="142" t="s">
        <v>139</v>
      </c>
      <c r="D129" s="142" t="s">
        <v>129</v>
      </c>
      <c r="E129" s="143" t="s">
        <v>144</v>
      </c>
      <c r="F129" s="144" t="s">
        <v>145</v>
      </c>
      <c r="G129" s="145" t="s">
        <v>146</v>
      </c>
      <c r="H129" s="146">
        <v>2.6659999999999999</v>
      </c>
      <c r="I129" s="147"/>
      <c r="J129" s="146">
        <f t="shared" si="0"/>
        <v>0</v>
      </c>
      <c r="K129" s="148"/>
      <c r="L129" s="30"/>
      <c r="M129" s="149" t="s">
        <v>1</v>
      </c>
      <c r="N129" s="150" t="s">
        <v>41</v>
      </c>
      <c r="O129" s="55"/>
      <c r="P129" s="151">
        <f t="shared" si="1"/>
        <v>0</v>
      </c>
      <c r="Q129" s="151">
        <v>0</v>
      </c>
      <c r="R129" s="151">
        <f t="shared" si="2"/>
        <v>0</v>
      </c>
      <c r="S129" s="151">
        <v>0</v>
      </c>
      <c r="T129" s="152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3" t="s">
        <v>133</v>
      </c>
      <c r="AT129" s="153" t="s">
        <v>129</v>
      </c>
      <c r="AU129" s="153" t="s">
        <v>134</v>
      </c>
      <c r="AY129" s="14" t="s">
        <v>127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4" t="s">
        <v>134</v>
      </c>
      <c r="BK129" s="155">
        <f t="shared" si="9"/>
        <v>0</v>
      </c>
      <c r="BL129" s="14" t="s">
        <v>133</v>
      </c>
      <c r="BM129" s="153" t="s">
        <v>147</v>
      </c>
    </row>
    <row r="130" spans="1:65" s="2" customFormat="1" ht="21.75" customHeight="1" x14ac:dyDescent="0.25">
      <c r="A130" s="29"/>
      <c r="B130" s="141"/>
      <c r="C130" s="142" t="s">
        <v>133</v>
      </c>
      <c r="D130" s="142" t="s">
        <v>129</v>
      </c>
      <c r="E130" s="143" t="s">
        <v>149</v>
      </c>
      <c r="F130" s="144" t="s">
        <v>150</v>
      </c>
      <c r="G130" s="145" t="s">
        <v>146</v>
      </c>
      <c r="H130" s="146">
        <v>2.6659999999999999</v>
      </c>
      <c r="I130" s="147"/>
      <c r="J130" s="146">
        <f t="shared" si="0"/>
        <v>0</v>
      </c>
      <c r="K130" s="148"/>
      <c r="L130" s="30"/>
      <c r="M130" s="149" t="s">
        <v>1</v>
      </c>
      <c r="N130" s="150" t="s">
        <v>41</v>
      </c>
      <c r="O130" s="55"/>
      <c r="P130" s="151">
        <f t="shared" si="1"/>
        <v>0</v>
      </c>
      <c r="Q130" s="151">
        <v>0</v>
      </c>
      <c r="R130" s="151">
        <f t="shared" si="2"/>
        <v>0</v>
      </c>
      <c r="S130" s="151">
        <v>0</v>
      </c>
      <c r="T130" s="152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3" t="s">
        <v>133</v>
      </c>
      <c r="AT130" s="153" t="s">
        <v>129</v>
      </c>
      <c r="AU130" s="153" t="s">
        <v>134</v>
      </c>
      <c r="AY130" s="14" t="s">
        <v>127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4" t="s">
        <v>134</v>
      </c>
      <c r="BK130" s="155">
        <f t="shared" si="9"/>
        <v>0</v>
      </c>
      <c r="BL130" s="14" t="s">
        <v>133</v>
      </c>
      <c r="BM130" s="153" t="s">
        <v>151</v>
      </c>
    </row>
    <row r="131" spans="1:65" s="2" customFormat="1" ht="33" customHeight="1" x14ac:dyDescent="0.25">
      <c r="A131" s="29"/>
      <c r="B131" s="141"/>
      <c r="C131" s="142" t="s">
        <v>148</v>
      </c>
      <c r="D131" s="142" t="s">
        <v>129</v>
      </c>
      <c r="E131" s="143" t="s">
        <v>153</v>
      </c>
      <c r="F131" s="144" t="s">
        <v>154</v>
      </c>
      <c r="G131" s="145" t="s">
        <v>146</v>
      </c>
      <c r="H131" s="146">
        <v>3.206</v>
      </c>
      <c r="I131" s="147"/>
      <c r="J131" s="146">
        <f t="shared" si="0"/>
        <v>0</v>
      </c>
      <c r="K131" s="148"/>
      <c r="L131" s="30"/>
      <c r="M131" s="149" t="s">
        <v>1</v>
      </c>
      <c r="N131" s="150" t="s">
        <v>41</v>
      </c>
      <c r="O131" s="55"/>
      <c r="P131" s="151">
        <f t="shared" si="1"/>
        <v>0</v>
      </c>
      <c r="Q131" s="151">
        <v>0</v>
      </c>
      <c r="R131" s="151">
        <f t="shared" si="2"/>
        <v>0</v>
      </c>
      <c r="S131" s="151">
        <v>0</v>
      </c>
      <c r="T131" s="152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3" t="s">
        <v>133</v>
      </c>
      <c r="AT131" s="153" t="s">
        <v>129</v>
      </c>
      <c r="AU131" s="153" t="s">
        <v>134</v>
      </c>
      <c r="AY131" s="14" t="s">
        <v>127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4" t="s">
        <v>134</v>
      </c>
      <c r="BK131" s="155">
        <f t="shared" si="9"/>
        <v>0</v>
      </c>
      <c r="BL131" s="14" t="s">
        <v>133</v>
      </c>
      <c r="BM131" s="153" t="s">
        <v>155</v>
      </c>
    </row>
    <row r="132" spans="1:65" s="2" customFormat="1" ht="33" customHeight="1" x14ac:dyDescent="0.25">
      <c r="A132" s="29"/>
      <c r="B132" s="141"/>
      <c r="C132" s="142" t="s">
        <v>152</v>
      </c>
      <c r="D132" s="142" t="s">
        <v>129</v>
      </c>
      <c r="E132" s="143" t="s">
        <v>157</v>
      </c>
      <c r="F132" s="144" t="s">
        <v>158</v>
      </c>
      <c r="G132" s="145" t="s">
        <v>146</v>
      </c>
      <c r="H132" s="146">
        <v>3.206</v>
      </c>
      <c r="I132" s="147"/>
      <c r="J132" s="146">
        <f t="shared" si="0"/>
        <v>0</v>
      </c>
      <c r="K132" s="148"/>
      <c r="L132" s="30"/>
      <c r="M132" s="149" t="s">
        <v>1</v>
      </c>
      <c r="N132" s="150" t="s">
        <v>41</v>
      </c>
      <c r="O132" s="55"/>
      <c r="P132" s="151">
        <f t="shared" si="1"/>
        <v>0</v>
      </c>
      <c r="Q132" s="151">
        <v>0</v>
      </c>
      <c r="R132" s="151">
        <f t="shared" si="2"/>
        <v>0</v>
      </c>
      <c r="S132" s="151">
        <v>0</v>
      </c>
      <c r="T132" s="152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3" t="s">
        <v>133</v>
      </c>
      <c r="AT132" s="153" t="s">
        <v>129</v>
      </c>
      <c r="AU132" s="153" t="s">
        <v>134</v>
      </c>
      <c r="AY132" s="14" t="s">
        <v>127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4" t="s">
        <v>134</v>
      </c>
      <c r="BK132" s="155">
        <f t="shared" si="9"/>
        <v>0</v>
      </c>
      <c r="BL132" s="14" t="s">
        <v>133</v>
      </c>
      <c r="BM132" s="153" t="s">
        <v>159</v>
      </c>
    </row>
    <row r="133" spans="1:65" s="2" customFormat="1" ht="16.5" customHeight="1" x14ac:dyDescent="0.25">
      <c r="A133" s="29"/>
      <c r="B133" s="141"/>
      <c r="C133" s="142" t="s">
        <v>156</v>
      </c>
      <c r="D133" s="142" t="s">
        <v>129</v>
      </c>
      <c r="E133" s="143" t="s">
        <v>161</v>
      </c>
      <c r="F133" s="144" t="s">
        <v>162</v>
      </c>
      <c r="G133" s="145" t="s">
        <v>146</v>
      </c>
      <c r="H133" s="146">
        <v>3.206</v>
      </c>
      <c r="I133" s="147"/>
      <c r="J133" s="146">
        <f t="shared" si="0"/>
        <v>0</v>
      </c>
      <c r="K133" s="148"/>
      <c r="L133" s="30"/>
      <c r="M133" s="149" t="s">
        <v>1</v>
      </c>
      <c r="N133" s="150" t="s">
        <v>41</v>
      </c>
      <c r="O133" s="55"/>
      <c r="P133" s="151">
        <f t="shared" si="1"/>
        <v>0</v>
      </c>
      <c r="Q133" s="151">
        <v>0</v>
      </c>
      <c r="R133" s="151">
        <f t="shared" si="2"/>
        <v>0</v>
      </c>
      <c r="S133" s="151">
        <v>0</v>
      </c>
      <c r="T133" s="152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3" t="s">
        <v>133</v>
      </c>
      <c r="AT133" s="153" t="s">
        <v>129</v>
      </c>
      <c r="AU133" s="153" t="s">
        <v>134</v>
      </c>
      <c r="AY133" s="14" t="s">
        <v>127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4" t="s">
        <v>134</v>
      </c>
      <c r="BK133" s="155">
        <f t="shared" si="9"/>
        <v>0</v>
      </c>
      <c r="BL133" s="14" t="s">
        <v>133</v>
      </c>
      <c r="BM133" s="153" t="s">
        <v>163</v>
      </c>
    </row>
    <row r="134" spans="1:65" s="2" customFormat="1" ht="16.5" customHeight="1" x14ac:dyDescent="0.25">
      <c r="A134" s="29"/>
      <c r="B134" s="141"/>
      <c r="C134" s="142" t="s">
        <v>160</v>
      </c>
      <c r="D134" s="142" t="s">
        <v>129</v>
      </c>
      <c r="E134" s="143" t="s">
        <v>165</v>
      </c>
      <c r="F134" s="144" t="s">
        <v>166</v>
      </c>
      <c r="G134" s="145" t="s">
        <v>146</v>
      </c>
      <c r="H134" s="146">
        <v>3.206</v>
      </c>
      <c r="I134" s="147"/>
      <c r="J134" s="146">
        <f t="shared" si="0"/>
        <v>0</v>
      </c>
      <c r="K134" s="148"/>
      <c r="L134" s="30"/>
      <c r="M134" s="149" t="s">
        <v>1</v>
      </c>
      <c r="N134" s="150" t="s">
        <v>41</v>
      </c>
      <c r="O134" s="55"/>
      <c r="P134" s="151">
        <f t="shared" si="1"/>
        <v>0</v>
      </c>
      <c r="Q134" s="151">
        <v>0</v>
      </c>
      <c r="R134" s="151">
        <f t="shared" si="2"/>
        <v>0</v>
      </c>
      <c r="S134" s="151">
        <v>0</v>
      </c>
      <c r="T134" s="152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3" t="s">
        <v>133</v>
      </c>
      <c r="AT134" s="153" t="s">
        <v>129</v>
      </c>
      <c r="AU134" s="153" t="s">
        <v>134</v>
      </c>
      <c r="AY134" s="14" t="s">
        <v>127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4" t="s">
        <v>134</v>
      </c>
      <c r="BK134" s="155">
        <f t="shared" si="9"/>
        <v>0</v>
      </c>
      <c r="BL134" s="14" t="s">
        <v>133</v>
      </c>
      <c r="BM134" s="153" t="s">
        <v>167</v>
      </c>
    </row>
    <row r="135" spans="1:65" s="2" customFormat="1" ht="21.75" customHeight="1" x14ac:dyDescent="0.25">
      <c r="A135" s="29"/>
      <c r="B135" s="141"/>
      <c r="C135" s="142" t="s">
        <v>164</v>
      </c>
      <c r="D135" s="142" t="s">
        <v>129</v>
      </c>
      <c r="E135" s="143" t="s">
        <v>169</v>
      </c>
      <c r="F135" s="144" t="s">
        <v>170</v>
      </c>
      <c r="G135" s="145" t="s">
        <v>132</v>
      </c>
      <c r="H135" s="146">
        <v>16.03</v>
      </c>
      <c r="I135" s="147"/>
      <c r="J135" s="146">
        <f t="shared" si="0"/>
        <v>0</v>
      </c>
      <c r="K135" s="148"/>
      <c r="L135" s="30"/>
      <c r="M135" s="149" t="s">
        <v>1</v>
      </c>
      <c r="N135" s="150" t="s">
        <v>41</v>
      </c>
      <c r="O135" s="55"/>
      <c r="P135" s="151">
        <f t="shared" si="1"/>
        <v>0</v>
      </c>
      <c r="Q135" s="151">
        <v>0</v>
      </c>
      <c r="R135" s="151">
        <f t="shared" si="2"/>
        <v>0</v>
      </c>
      <c r="S135" s="151">
        <v>0</v>
      </c>
      <c r="T135" s="152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3" t="s">
        <v>133</v>
      </c>
      <c r="AT135" s="153" t="s">
        <v>129</v>
      </c>
      <c r="AU135" s="153" t="s">
        <v>134</v>
      </c>
      <c r="AY135" s="14" t="s">
        <v>127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4" t="s">
        <v>134</v>
      </c>
      <c r="BK135" s="155">
        <f t="shared" si="9"/>
        <v>0</v>
      </c>
      <c r="BL135" s="14" t="s">
        <v>133</v>
      </c>
      <c r="BM135" s="153" t="s">
        <v>171</v>
      </c>
    </row>
    <row r="136" spans="1:65" s="12" customFormat="1" ht="22.9" customHeight="1" x14ac:dyDescent="0.25">
      <c r="B136" s="128"/>
      <c r="D136" s="129" t="s">
        <v>74</v>
      </c>
      <c r="E136" s="139" t="s">
        <v>134</v>
      </c>
      <c r="F136" s="139" t="s">
        <v>172</v>
      </c>
      <c r="I136" s="131"/>
      <c r="J136" s="140">
        <f>BK136</f>
        <v>0</v>
      </c>
      <c r="L136" s="128"/>
      <c r="M136" s="133"/>
      <c r="N136" s="134"/>
      <c r="O136" s="134"/>
      <c r="P136" s="135">
        <f>SUM(P137:P140)</f>
        <v>0</v>
      </c>
      <c r="Q136" s="134"/>
      <c r="R136" s="135">
        <f>SUM(R137:R140)</f>
        <v>2.5123759795000002</v>
      </c>
      <c r="S136" s="134"/>
      <c r="T136" s="136">
        <f>SUM(T137:T140)</f>
        <v>0</v>
      </c>
      <c r="AR136" s="129" t="s">
        <v>83</v>
      </c>
      <c r="AT136" s="137" t="s">
        <v>74</v>
      </c>
      <c r="AU136" s="137" t="s">
        <v>83</v>
      </c>
      <c r="AY136" s="129" t="s">
        <v>127</v>
      </c>
      <c r="BK136" s="138">
        <f>SUM(BK137:BK140)</f>
        <v>0</v>
      </c>
    </row>
    <row r="137" spans="1:65" s="2" customFormat="1" ht="33" customHeight="1" x14ac:dyDescent="0.25">
      <c r="A137" s="29"/>
      <c r="B137" s="141"/>
      <c r="C137" s="142" t="s">
        <v>168</v>
      </c>
      <c r="D137" s="142" t="s">
        <v>129</v>
      </c>
      <c r="E137" s="143" t="s">
        <v>174</v>
      </c>
      <c r="F137" s="144" t="s">
        <v>175</v>
      </c>
      <c r="G137" s="145" t="s">
        <v>132</v>
      </c>
      <c r="H137" s="146">
        <v>8.33</v>
      </c>
      <c r="I137" s="147"/>
      <c r="J137" s="146">
        <f>ROUND(I137*H137,3)</f>
        <v>0</v>
      </c>
      <c r="K137" s="148"/>
      <c r="L137" s="30"/>
      <c r="M137" s="149" t="s">
        <v>1</v>
      </c>
      <c r="N137" s="150" t="s">
        <v>41</v>
      </c>
      <c r="O137" s="55"/>
      <c r="P137" s="151">
        <f>O137*H137</f>
        <v>0</v>
      </c>
      <c r="Q137" s="151">
        <v>0</v>
      </c>
      <c r="R137" s="151">
        <f>Q137*H137</f>
        <v>0</v>
      </c>
      <c r="S137" s="151">
        <v>0</v>
      </c>
      <c r="T137" s="152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3" t="s">
        <v>133</v>
      </c>
      <c r="AT137" s="153" t="s">
        <v>129</v>
      </c>
      <c r="AU137" s="153" t="s">
        <v>134</v>
      </c>
      <c r="AY137" s="14" t="s">
        <v>127</v>
      </c>
      <c r="BE137" s="154">
        <f>IF(N137="základná",J137,0)</f>
        <v>0</v>
      </c>
      <c r="BF137" s="154">
        <f>IF(N137="znížená",J137,0)</f>
        <v>0</v>
      </c>
      <c r="BG137" s="154">
        <f>IF(N137="zákl. prenesená",J137,0)</f>
        <v>0</v>
      </c>
      <c r="BH137" s="154">
        <f>IF(N137="zníž. prenesená",J137,0)</f>
        <v>0</v>
      </c>
      <c r="BI137" s="154">
        <f>IF(N137="nulová",J137,0)</f>
        <v>0</v>
      </c>
      <c r="BJ137" s="14" t="s">
        <v>134</v>
      </c>
      <c r="BK137" s="155">
        <f>ROUND(I137*H137,3)</f>
        <v>0</v>
      </c>
      <c r="BL137" s="14" t="s">
        <v>133</v>
      </c>
      <c r="BM137" s="153" t="s">
        <v>176</v>
      </c>
    </row>
    <row r="138" spans="1:65" s="2" customFormat="1" ht="16.5" customHeight="1" x14ac:dyDescent="0.25">
      <c r="A138" s="29"/>
      <c r="B138" s="141"/>
      <c r="C138" s="142" t="s">
        <v>173</v>
      </c>
      <c r="D138" s="142" t="s">
        <v>129</v>
      </c>
      <c r="E138" s="143" t="s">
        <v>178</v>
      </c>
      <c r="F138" s="144" t="s">
        <v>179</v>
      </c>
      <c r="G138" s="145" t="s">
        <v>146</v>
      </c>
      <c r="H138" s="146">
        <v>1.125</v>
      </c>
      <c r="I138" s="147"/>
      <c r="J138" s="146">
        <f>ROUND(I138*H138,3)</f>
        <v>0</v>
      </c>
      <c r="K138" s="148"/>
      <c r="L138" s="30"/>
      <c r="M138" s="149" t="s">
        <v>1</v>
      </c>
      <c r="N138" s="150" t="s">
        <v>41</v>
      </c>
      <c r="O138" s="55"/>
      <c r="P138" s="151">
        <f>O138*H138</f>
        <v>0</v>
      </c>
      <c r="Q138" s="151">
        <v>2.2151342039999999</v>
      </c>
      <c r="R138" s="151">
        <f>Q138*H138</f>
        <v>2.4920259795000002</v>
      </c>
      <c r="S138" s="151">
        <v>0</v>
      </c>
      <c r="T138" s="152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3" t="s">
        <v>133</v>
      </c>
      <c r="AT138" s="153" t="s">
        <v>129</v>
      </c>
      <c r="AU138" s="153" t="s">
        <v>134</v>
      </c>
      <c r="AY138" s="14" t="s">
        <v>127</v>
      </c>
      <c r="BE138" s="154">
        <f>IF(N138="základná",J138,0)</f>
        <v>0</v>
      </c>
      <c r="BF138" s="154">
        <f>IF(N138="znížená",J138,0)</f>
        <v>0</v>
      </c>
      <c r="BG138" s="154">
        <f>IF(N138="zákl. prenesená",J138,0)</f>
        <v>0</v>
      </c>
      <c r="BH138" s="154">
        <f>IF(N138="zníž. prenesená",J138,0)</f>
        <v>0</v>
      </c>
      <c r="BI138" s="154">
        <f>IF(N138="nulová",J138,0)</f>
        <v>0</v>
      </c>
      <c r="BJ138" s="14" t="s">
        <v>134</v>
      </c>
      <c r="BK138" s="155">
        <f>ROUND(I138*H138,3)</f>
        <v>0</v>
      </c>
      <c r="BL138" s="14" t="s">
        <v>133</v>
      </c>
      <c r="BM138" s="153" t="s">
        <v>180</v>
      </c>
    </row>
    <row r="139" spans="1:65" s="2" customFormat="1" ht="21.75" customHeight="1" x14ac:dyDescent="0.25">
      <c r="A139" s="29"/>
      <c r="B139" s="141"/>
      <c r="C139" s="142" t="s">
        <v>177</v>
      </c>
      <c r="D139" s="142" t="s">
        <v>129</v>
      </c>
      <c r="E139" s="143" t="s">
        <v>182</v>
      </c>
      <c r="F139" s="144" t="s">
        <v>183</v>
      </c>
      <c r="G139" s="145" t="s">
        <v>132</v>
      </c>
      <c r="H139" s="146">
        <v>5</v>
      </c>
      <c r="I139" s="147"/>
      <c r="J139" s="146">
        <f>ROUND(I139*H139,3)</f>
        <v>0</v>
      </c>
      <c r="K139" s="148"/>
      <c r="L139" s="30"/>
      <c r="M139" s="149" t="s">
        <v>1</v>
      </c>
      <c r="N139" s="150" t="s">
        <v>41</v>
      </c>
      <c r="O139" s="55"/>
      <c r="P139" s="151">
        <f>O139*H139</f>
        <v>0</v>
      </c>
      <c r="Q139" s="151">
        <v>4.0699999999999998E-3</v>
      </c>
      <c r="R139" s="151">
        <f>Q139*H139</f>
        <v>2.035E-2</v>
      </c>
      <c r="S139" s="151">
        <v>0</v>
      </c>
      <c r="T139" s="152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3" t="s">
        <v>133</v>
      </c>
      <c r="AT139" s="153" t="s">
        <v>129</v>
      </c>
      <c r="AU139" s="153" t="s">
        <v>134</v>
      </c>
      <c r="AY139" s="14" t="s">
        <v>127</v>
      </c>
      <c r="BE139" s="154">
        <f>IF(N139="základná",J139,0)</f>
        <v>0</v>
      </c>
      <c r="BF139" s="154">
        <f>IF(N139="znížená",J139,0)</f>
        <v>0</v>
      </c>
      <c r="BG139" s="154">
        <f>IF(N139="zákl. prenesená",J139,0)</f>
        <v>0</v>
      </c>
      <c r="BH139" s="154">
        <f>IF(N139="zníž. prenesená",J139,0)</f>
        <v>0</v>
      </c>
      <c r="BI139" s="154">
        <f>IF(N139="nulová",J139,0)</f>
        <v>0</v>
      </c>
      <c r="BJ139" s="14" t="s">
        <v>134</v>
      </c>
      <c r="BK139" s="155">
        <f>ROUND(I139*H139,3)</f>
        <v>0</v>
      </c>
      <c r="BL139" s="14" t="s">
        <v>133</v>
      </c>
      <c r="BM139" s="153" t="s">
        <v>184</v>
      </c>
    </row>
    <row r="140" spans="1:65" s="2" customFormat="1" ht="21.75" customHeight="1" x14ac:dyDescent="0.25">
      <c r="A140" s="29"/>
      <c r="B140" s="141"/>
      <c r="C140" s="142" t="s">
        <v>181</v>
      </c>
      <c r="D140" s="142" t="s">
        <v>129</v>
      </c>
      <c r="E140" s="143" t="s">
        <v>186</v>
      </c>
      <c r="F140" s="144" t="s">
        <v>187</v>
      </c>
      <c r="G140" s="145" t="s">
        <v>132</v>
      </c>
      <c r="H140" s="146">
        <v>5</v>
      </c>
      <c r="I140" s="147"/>
      <c r="J140" s="146">
        <f>ROUND(I140*H140,3)</f>
        <v>0</v>
      </c>
      <c r="K140" s="148"/>
      <c r="L140" s="30"/>
      <c r="M140" s="149" t="s">
        <v>1</v>
      </c>
      <c r="N140" s="150" t="s">
        <v>41</v>
      </c>
      <c r="O140" s="55"/>
      <c r="P140" s="151">
        <f>O140*H140</f>
        <v>0</v>
      </c>
      <c r="Q140" s="151">
        <v>0</v>
      </c>
      <c r="R140" s="151">
        <f>Q140*H140</f>
        <v>0</v>
      </c>
      <c r="S140" s="151">
        <v>0</v>
      </c>
      <c r="T140" s="152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3" t="s">
        <v>133</v>
      </c>
      <c r="AT140" s="153" t="s">
        <v>129</v>
      </c>
      <c r="AU140" s="153" t="s">
        <v>134</v>
      </c>
      <c r="AY140" s="14" t="s">
        <v>127</v>
      </c>
      <c r="BE140" s="154">
        <f>IF(N140="základná",J140,0)</f>
        <v>0</v>
      </c>
      <c r="BF140" s="154">
        <f>IF(N140="znížená",J140,0)</f>
        <v>0</v>
      </c>
      <c r="BG140" s="154">
        <f>IF(N140="zákl. prenesená",J140,0)</f>
        <v>0</v>
      </c>
      <c r="BH140" s="154">
        <f>IF(N140="zníž. prenesená",J140,0)</f>
        <v>0</v>
      </c>
      <c r="BI140" s="154">
        <f>IF(N140="nulová",J140,0)</f>
        <v>0</v>
      </c>
      <c r="BJ140" s="14" t="s">
        <v>134</v>
      </c>
      <c r="BK140" s="155">
        <f>ROUND(I140*H140,3)</f>
        <v>0</v>
      </c>
      <c r="BL140" s="14" t="s">
        <v>133</v>
      </c>
      <c r="BM140" s="153" t="s">
        <v>188</v>
      </c>
    </row>
    <row r="141" spans="1:65" s="12" customFormat="1" ht="22.9" customHeight="1" x14ac:dyDescent="0.25">
      <c r="B141" s="128"/>
      <c r="D141" s="129" t="s">
        <v>74</v>
      </c>
      <c r="E141" s="139" t="s">
        <v>148</v>
      </c>
      <c r="F141" s="139" t="s">
        <v>189</v>
      </c>
      <c r="I141" s="131"/>
      <c r="J141" s="140">
        <f>BK141</f>
        <v>0</v>
      </c>
      <c r="L141" s="128"/>
      <c r="M141" s="133"/>
      <c r="N141" s="134"/>
      <c r="O141" s="134"/>
      <c r="P141" s="135">
        <f>SUM(P142:P146)</f>
        <v>0</v>
      </c>
      <c r="Q141" s="134"/>
      <c r="R141" s="135">
        <f>SUM(R142:R146)</f>
        <v>6.5395371500000001</v>
      </c>
      <c r="S141" s="134"/>
      <c r="T141" s="136">
        <f>SUM(T142:T146)</f>
        <v>0</v>
      </c>
      <c r="AR141" s="129" t="s">
        <v>83</v>
      </c>
      <c r="AT141" s="137" t="s">
        <v>74</v>
      </c>
      <c r="AU141" s="137" t="s">
        <v>83</v>
      </c>
      <c r="AY141" s="129" t="s">
        <v>127</v>
      </c>
      <c r="BK141" s="138">
        <f>SUM(BK142:BK146)</f>
        <v>0</v>
      </c>
    </row>
    <row r="142" spans="1:65" s="2" customFormat="1" ht="21.75" customHeight="1" x14ac:dyDescent="0.25">
      <c r="A142" s="29"/>
      <c r="B142" s="141"/>
      <c r="C142" s="142" t="s">
        <v>185</v>
      </c>
      <c r="D142" s="142" t="s">
        <v>129</v>
      </c>
      <c r="E142" s="143" t="s">
        <v>191</v>
      </c>
      <c r="F142" s="144" t="s">
        <v>192</v>
      </c>
      <c r="G142" s="145" t="s">
        <v>132</v>
      </c>
      <c r="H142" s="146">
        <v>14.72</v>
      </c>
      <c r="I142" s="147"/>
      <c r="J142" s="146">
        <f>ROUND(I142*H142,3)</f>
        <v>0</v>
      </c>
      <c r="K142" s="148"/>
      <c r="L142" s="30"/>
      <c r="M142" s="149" t="s">
        <v>1</v>
      </c>
      <c r="N142" s="150" t="s">
        <v>41</v>
      </c>
      <c r="O142" s="55"/>
      <c r="P142" s="151">
        <f>O142*H142</f>
        <v>0</v>
      </c>
      <c r="Q142" s="151">
        <v>0.27994000000000002</v>
      </c>
      <c r="R142" s="151">
        <f>Q142*H142</f>
        <v>4.1207168000000003</v>
      </c>
      <c r="S142" s="151">
        <v>0</v>
      </c>
      <c r="T142" s="152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3" t="s">
        <v>133</v>
      </c>
      <c r="AT142" s="153" t="s">
        <v>129</v>
      </c>
      <c r="AU142" s="153" t="s">
        <v>134</v>
      </c>
      <c r="AY142" s="14" t="s">
        <v>127</v>
      </c>
      <c r="BE142" s="154">
        <f>IF(N142="základná",J142,0)</f>
        <v>0</v>
      </c>
      <c r="BF142" s="154">
        <f>IF(N142="znížená",J142,0)</f>
        <v>0</v>
      </c>
      <c r="BG142" s="154">
        <f>IF(N142="zákl. prenesená",J142,0)</f>
        <v>0</v>
      </c>
      <c r="BH142" s="154">
        <f>IF(N142="zníž. prenesená",J142,0)</f>
        <v>0</v>
      </c>
      <c r="BI142" s="154">
        <f>IF(N142="nulová",J142,0)</f>
        <v>0</v>
      </c>
      <c r="BJ142" s="14" t="s">
        <v>134</v>
      </c>
      <c r="BK142" s="155">
        <f>ROUND(I142*H142,3)</f>
        <v>0</v>
      </c>
      <c r="BL142" s="14" t="s">
        <v>133</v>
      </c>
      <c r="BM142" s="153" t="s">
        <v>193</v>
      </c>
    </row>
    <row r="143" spans="1:65" s="2" customFormat="1" ht="33" customHeight="1" x14ac:dyDescent="0.25">
      <c r="A143" s="29"/>
      <c r="B143" s="141"/>
      <c r="C143" s="142" t="s">
        <v>190</v>
      </c>
      <c r="D143" s="142" t="s">
        <v>129</v>
      </c>
      <c r="E143" s="143" t="s">
        <v>195</v>
      </c>
      <c r="F143" s="144" t="s">
        <v>196</v>
      </c>
      <c r="G143" s="145" t="s">
        <v>132</v>
      </c>
      <c r="H143" s="146">
        <v>7.36</v>
      </c>
      <c r="I143" s="147"/>
      <c r="J143" s="146">
        <f>ROUND(I143*H143,3)</f>
        <v>0</v>
      </c>
      <c r="K143" s="148"/>
      <c r="L143" s="30"/>
      <c r="M143" s="149" t="s">
        <v>1</v>
      </c>
      <c r="N143" s="150" t="s">
        <v>41</v>
      </c>
      <c r="O143" s="55"/>
      <c r="P143" s="151">
        <f>O143*H143</f>
        <v>0</v>
      </c>
      <c r="Q143" s="151">
        <v>9.2499999999999999E-2</v>
      </c>
      <c r="R143" s="151">
        <f>Q143*H143</f>
        <v>0.68080000000000007</v>
      </c>
      <c r="S143" s="151">
        <v>0</v>
      </c>
      <c r="T143" s="152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3" t="s">
        <v>133</v>
      </c>
      <c r="AT143" s="153" t="s">
        <v>129</v>
      </c>
      <c r="AU143" s="153" t="s">
        <v>134</v>
      </c>
      <c r="AY143" s="14" t="s">
        <v>127</v>
      </c>
      <c r="BE143" s="154">
        <f>IF(N143="základná",J143,0)</f>
        <v>0</v>
      </c>
      <c r="BF143" s="154">
        <f>IF(N143="znížená",J143,0)</f>
        <v>0</v>
      </c>
      <c r="BG143" s="154">
        <f>IF(N143="zákl. prenesená",J143,0)</f>
        <v>0</v>
      </c>
      <c r="BH143" s="154">
        <f>IF(N143="zníž. prenesená",J143,0)</f>
        <v>0</v>
      </c>
      <c r="BI143" s="154">
        <f>IF(N143="nulová",J143,0)</f>
        <v>0</v>
      </c>
      <c r="BJ143" s="14" t="s">
        <v>134</v>
      </c>
      <c r="BK143" s="155">
        <f>ROUND(I143*H143,3)</f>
        <v>0</v>
      </c>
      <c r="BL143" s="14" t="s">
        <v>133</v>
      </c>
      <c r="BM143" s="153" t="s">
        <v>197</v>
      </c>
    </row>
    <row r="144" spans="1:65" s="2" customFormat="1" ht="21.75" customHeight="1" x14ac:dyDescent="0.25">
      <c r="A144" s="29"/>
      <c r="B144" s="141"/>
      <c r="C144" s="156" t="s">
        <v>194</v>
      </c>
      <c r="D144" s="156" t="s">
        <v>199</v>
      </c>
      <c r="E144" s="157" t="s">
        <v>279</v>
      </c>
      <c r="F144" s="158" t="s">
        <v>280</v>
      </c>
      <c r="G144" s="159" t="s">
        <v>132</v>
      </c>
      <c r="H144" s="160">
        <v>7.5069999999999997</v>
      </c>
      <c r="I144" s="161"/>
      <c r="J144" s="160">
        <f>ROUND(I144*H144,3)</f>
        <v>0</v>
      </c>
      <c r="K144" s="162"/>
      <c r="L144" s="163"/>
      <c r="M144" s="164" t="s">
        <v>1</v>
      </c>
      <c r="N144" s="165" t="s">
        <v>41</v>
      </c>
      <c r="O144" s="55"/>
      <c r="P144" s="151">
        <f>O144*H144</f>
        <v>0</v>
      </c>
      <c r="Q144" s="151">
        <v>0.13</v>
      </c>
      <c r="R144" s="151">
        <f>Q144*H144</f>
        <v>0.97590999999999994</v>
      </c>
      <c r="S144" s="151">
        <v>0</v>
      </c>
      <c r="T144" s="152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3" t="s">
        <v>160</v>
      </c>
      <c r="AT144" s="153" t="s">
        <v>199</v>
      </c>
      <c r="AU144" s="153" t="s">
        <v>134</v>
      </c>
      <c r="AY144" s="14" t="s">
        <v>127</v>
      </c>
      <c r="BE144" s="154">
        <f>IF(N144="základná",J144,0)</f>
        <v>0</v>
      </c>
      <c r="BF144" s="154">
        <f>IF(N144="znížená",J144,0)</f>
        <v>0</v>
      </c>
      <c r="BG144" s="154">
        <f>IF(N144="zákl. prenesená",J144,0)</f>
        <v>0</v>
      </c>
      <c r="BH144" s="154">
        <f>IF(N144="zníž. prenesená",J144,0)</f>
        <v>0</v>
      </c>
      <c r="BI144" s="154">
        <f>IF(N144="nulová",J144,0)</f>
        <v>0</v>
      </c>
      <c r="BJ144" s="14" t="s">
        <v>134</v>
      </c>
      <c r="BK144" s="155">
        <f>ROUND(I144*H144,3)</f>
        <v>0</v>
      </c>
      <c r="BL144" s="14" t="s">
        <v>133</v>
      </c>
      <c r="BM144" s="153" t="s">
        <v>281</v>
      </c>
    </row>
    <row r="145" spans="1:65" s="2" customFormat="1" ht="21.75" customHeight="1" x14ac:dyDescent="0.25">
      <c r="A145" s="29"/>
      <c r="B145" s="141"/>
      <c r="C145" s="142" t="s">
        <v>198</v>
      </c>
      <c r="D145" s="142" t="s">
        <v>129</v>
      </c>
      <c r="E145" s="143" t="s">
        <v>204</v>
      </c>
      <c r="F145" s="144" t="s">
        <v>205</v>
      </c>
      <c r="G145" s="145" t="s">
        <v>142</v>
      </c>
      <c r="H145" s="146">
        <v>7.5</v>
      </c>
      <c r="I145" s="147"/>
      <c r="J145" s="146">
        <f>ROUND(I145*H145,3)</f>
        <v>0</v>
      </c>
      <c r="K145" s="148"/>
      <c r="L145" s="30"/>
      <c r="M145" s="149" t="s">
        <v>1</v>
      </c>
      <c r="N145" s="150" t="s">
        <v>41</v>
      </c>
      <c r="O145" s="55"/>
      <c r="P145" s="151">
        <f>O145*H145</f>
        <v>0</v>
      </c>
      <c r="Q145" s="151">
        <v>7.4599999999999997E-6</v>
      </c>
      <c r="R145" s="151">
        <f>Q145*H145</f>
        <v>5.5949999999999998E-5</v>
      </c>
      <c r="S145" s="151">
        <v>0</v>
      </c>
      <c r="T145" s="152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3" t="s">
        <v>133</v>
      </c>
      <c r="AT145" s="153" t="s">
        <v>129</v>
      </c>
      <c r="AU145" s="153" t="s">
        <v>134</v>
      </c>
      <c r="AY145" s="14" t="s">
        <v>127</v>
      </c>
      <c r="BE145" s="154">
        <f>IF(N145="základná",J145,0)</f>
        <v>0</v>
      </c>
      <c r="BF145" s="154">
        <f>IF(N145="znížená",J145,0)</f>
        <v>0</v>
      </c>
      <c r="BG145" s="154">
        <f>IF(N145="zákl. prenesená",J145,0)</f>
        <v>0</v>
      </c>
      <c r="BH145" s="154">
        <f>IF(N145="zníž. prenesená",J145,0)</f>
        <v>0</v>
      </c>
      <c r="BI145" s="154">
        <f>IF(N145="nulová",J145,0)</f>
        <v>0</v>
      </c>
      <c r="BJ145" s="14" t="s">
        <v>134</v>
      </c>
      <c r="BK145" s="155">
        <f>ROUND(I145*H145,3)</f>
        <v>0</v>
      </c>
      <c r="BL145" s="14" t="s">
        <v>133</v>
      </c>
      <c r="BM145" s="153" t="s">
        <v>206</v>
      </c>
    </row>
    <row r="146" spans="1:65" s="2" customFormat="1" ht="21.75" customHeight="1" x14ac:dyDescent="0.25">
      <c r="A146" s="29"/>
      <c r="B146" s="141"/>
      <c r="C146" s="142" t="s">
        <v>203</v>
      </c>
      <c r="D146" s="142" t="s">
        <v>129</v>
      </c>
      <c r="E146" s="143" t="s">
        <v>208</v>
      </c>
      <c r="F146" s="144" t="s">
        <v>209</v>
      </c>
      <c r="G146" s="145" t="s">
        <v>132</v>
      </c>
      <c r="H146" s="146">
        <v>7.36</v>
      </c>
      <c r="I146" s="147"/>
      <c r="J146" s="146">
        <f>ROUND(I146*H146,3)</f>
        <v>0</v>
      </c>
      <c r="K146" s="148"/>
      <c r="L146" s="30"/>
      <c r="M146" s="149" t="s">
        <v>1</v>
      </c>
      <c r="N146" s="150" t="s">
        <v>41</v>
      </c>
      <c r="O146" s="55"/>
      <c r="P146" s="151">
        <f>O146*H146</f>
        <v>0</v>
      </c>
      <c r="Q146" s="151">
        <v>0.10353999999999999</v>
      </c>
      <c r="R146" s="151">
        <f>Q146*H146</f>
        <v>0.76205440000000002</v>
      </c>
      <c r="S146" s="151">
        <v>0</v>
      </c>
      <c r="T146" s="152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3" t="s">
        <v>133</v>
      </c>
      <c r="AT146" s="153" t="s">
        <v>129</v>
      </c>
      <c r="AU146" s="153" t="s">
        <v>134</v>
      </c>
      <c r="AY146" s="14" t="s">
        <v>127</v>
      </c>
      <c r="BE146" s="154">
        <f>IF(N146="základná",J146,0)</f>
        <v>0</v>
      </c>
      <c r="BF146" s="154">
        <f>IF(N146="znížená",J146,0)</f>
        <v>0</v>
      </c>
      <c r="BG146" s="154">
        <f>IF(N146="zákl. prenesená",J146,0)</f>
        <v>0</v>
      </c>
      <c r="BH146" s="154">
        <f>IF(N146="zníž. prenesená",J146,0)</f>
        <v>0</v>
      </c>
      <c r="BI146" s="154">
        <f>IF(N146="nulová",J146,0)</f>
        <v>0</v>
      </c>
      <c r="BJ146" s="14" t="s">
        <v>134</v>
      </c>
      <c r="BK146" s="155">
        <f>ROUND(I146*H146,3)</f>
        <v>0</v>
      </c>
      <c r="BL146" s="14" t="s">
        <v>133</v>
      </c>
      <c r="BM146" s="153" t="s">
        <v>210</v>
      </c>
    </row>
    <row r="147" spans="1:65" s="12" customFormat="1" ht="22.9" customHeight="1" x14ac:dyDescent="0.25">
      <c r="B147" s="128"/>
      <c r="D147" s="129" t="s">
        <v>74</v>
      </c>
      <c r="E147" s="139" t="s">
        <v>164</v>
      </c>
      <c r="F147" s="139" t="s">
        <v>211</v>
      </c>
      <c r="I147" s="131"/>
      <c r="J147" s="140">
        <f>BK147</f>
        <v>0</v>
      </c>
      <c r="L147" s="128"/>
      <c r="M147" s="133"/>
      <c r="N147" s="134"/>
      <c r="O147" s="134"/>
      <c r="P147" s="135">
        <f>SUM(P148:P150)</f>
        <v>0</v>
      </c>
      <c r="Q147" s="134"/>
      <c r="R147" s="135">
        <f>SUM(R148:R150)</f>
        <v>0</v>
      </c>
      <c r="S147" s="134"/>
      <c r="T147" s="136">
        <f>SUM(T148:T150)</f>
        <v>0</v>
      </c>
      <c r="AR147" s="129" t="s">
        <v>83</v>
      </c>
      <c r="AT147" s="137" t="s">
        <v>74</v>
      </c>
      <c r="AU147" s="137" t="s">
        <v>83</v>
      </c>
      <c r="AY147" s="129" t="s">
        <v>127</v>
      </c>
      <c r="BK147" s="138">
        <f>SUM(BK148:BK150)</f>
        <v>0</v>
      </c>
    </row>
    <row r="148" spans="1:65" s="2" customFormat="1" ht="21.75" customHeight="1" x14ac:dyDescent="0.25">
      <c r="A148" s="29"/>
      <c r="B148" s="141"/>
      <c r="C148" s="142" t="s">
        <v>207</v>
      </c>
      <c r="D148" s="142" t="s">
        <v>129</v>
      </c>
      <c r="E148" s="143" t="s">
        <v>225</v>
      </c>
      <c r="F148" s="144" t="s">
        <v>226</v>
      </c>
      <c r="G148" s="145" t="s">
        <v>227</v>
      </c>
      <c r="H148" s="146">
        <v>1.7829999999999999</v>
      </c>
      <c r="I148" s="147"/>
      <c r="J148" s="146">
        <f>ROUND(I148*H148,3)</f>
        <v>0</v>
      </c>
      <c r="K148" s="148"/>
      <c r="L148" s="30"/>
      <c r="M148" s="149" t="s">
        <v>1</v>
      </c>
      <c r="N148" s="150" t="s">
        <v>41</v>
      </c>
      <c r="O148" s="55"/>
      <c r="P148" s="151">
        <f>O148*H148</f>
        <v>0</v>
      </c>
      <c r="Q148" s="151">
        <v>0</v>
      </c>
      <c r="R148" s="151">
        <f>Q148*H148</f>
        <v>0</v>
      </c>
      <c r="S148" s="151">
        <v>0</v>
      </c>
      <c r="T148" s="152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3" t="s">
        <v>133</v>
      </c>
      <c r="AT148" s="153" t="s">
        <v>129</v>
      </c>
      <c r="AU148" s="153" t="s">
        <v>134</v>
      </c>
      <c r="AY148" s="14" t="s">
        <v>127</v>
      </c>
      <c r="BE148" s="154">
        <f>IF(N148="základná",J148,0)</f>
        <v>0</v>
      </c>
      <c r="BF148" s="154">
        <f>IF(N148="znížená",J148,0)</f>
        <v>0</v>
      </c>
      <c r="BG148" s="154">
        <f>IF(N148="zákl. prenesená",J148,0)</f>
        <v>0</v>
      </c>
      <c r="BH148" s="154">
        <f>IF(N148="zníž. prenesená",J148,0)</f>
        <v>0</v>
      </c>
      <c r="BI148" s="154">
        <f>IF(N148="nulová",J148,0)</f>
        <v>0</v>
      </c>
      <c r="BJ148" s="14" t="s">
        <v>134</v>
      </c>
      <c r="BK148" s="155">
        <f>ROUND(I148*H148,3)</f>
        <v>0</v>
      </c>
      <c r="BL148" s="14" t="s">
        <v>133</v>
      </c>
      <c r="BM148" s="153" t="s">
        <v>282</v>
      </c>
    </row>
    <row r="149" spans="1:65" s="2" customFormat="1" ht="21.75" customHeight="1" x14ac:dyDescent="0.25">
      <c r="A149" s="29"/>
      <c r="B149" s="141"/>
      <c r="C149" s="142" t="s">
        <v>7</v>
      </c>
      <c r="D149" s="142" t="s">
        <v>129</v>
      </c>
      <c r="E149" s="143" t="s">
        <v>230</v>
      </c>
      <c r="F149" s="144" t="s">
        <v>231</v>
      </c>
      <c r="G149" s="145" t="s">
        <v>227</v>
      </c>
      <c r="H149" s="146">
        <v>1.7829999999999999</v>
      </c>
      <c r="I149" s="147"/>
      <c r="J149" s="146">
        <f>ROUND(I149*H149,3)</f>
        <v>0</v>
      </c>
      <c r="K149" s="148"/>
      <c r="L149" s="30"/>
      <c r="M149" s="149" t="s">
        <v>1</v>
      </c>
      <c r="N149" s="150" t="s">
        <v>41</v>
      </c>
      <c r="O149" s="55"/>
      <c r="P149" s="151">
        <f>O149*H149</f>
        <v>0</v>
      </c>
      <c r="Q149" s="151">
        <v>0</v>
      </c>
      <c r="R149" s="151">
        <f>Q149*H149</f>
        <v>0</v>
      </c>
      <c r="S149" s="151">
        <v>0</v>
      </c>
      <c r="T149" s="152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3" t="s">
        <v>133</v>
      </c>
      <c r="AT149" s="153" t="s">
        <v>129</v>
      </c>
      <c r="AU149" s="153" t="s">
        <v>134</v>
      </c>
      <c r="AY149" s="14" t="s">
        <v>127</v>
      </c>
      <c r="BE149" s="154">
        <f>IF(N149="základná",J149,0)</f>
        <v>0</v>
      </c>
      <c r="BF149" s="154">
        <f>IF(N149="znížená",J149,0)</f>
        <v>0</v>
      </c>
      <c r="BG149" s="154">
        <f>IF(N149="zákl. prenesená",J149,0)</f>
        <v>0</v>
      </c>
      <c r="BH149" s="154">
        <f>IF(N149="zníž. prenesená",J149,0)</f>
        <v>0</v>
      </c>
      <c r="BI149" s="154">
        <f>IF(N149="nulová",J149,0)</f>
        <v>0</v>
      </c>
      <c r="BJ149" s="14" t="s">
        <v>134</v>
      </c>
      <c r="BK149" s="155">
        <f>ROUND(I149*H149,3)</f>
        <v>0</v>
      </c>
      <c r="BL149" s="14" t="s">
        <v>133</v>
      </c>
      <c r="BM149" s="153" t="s">
        <v>283</v>
      </c>
    </row>
    <row r="150" spans="1:65" s="2" customFormat="1" ht="21.75" customHeight="1" x14ac:dyDescent="0.25">
      <c r="A150" s="29"/>
      <c r="B150" s="141"/>
      <c r="C150" s="142" t="s">
        <v>215</v>
      </c>
      <c r="D150" s="142" t="s">
        <v>129</v>
      </c>
      <c r="E150" s="143" t="s">
        <v>234</v>
      </c>
      <c r="F150" s="144" t="s">
        <v>235</v>
      </c>
      <c r="G150" s="145" t="s">
        <v>227</v>
      </c>
      <c r="H150" s="146">
        <v>1.7829999999999999</v>
      </c>
      <c r="I150" s="147"/>
      <c r="J150" s="146">
        <f>ROUND(I150*H150,3)</f>
        <v>0</v>
      </c>
      <c r="K150" s="148"/>
      <c r="L150" s="30"/>
      <c r="M150" s="149" t="s">
        <v>1</v>
      </c>
      <c r="N150" s="150" t="s">
        <v>41</v>
      </c>
      <c r="O150" s="55"/>
      <c r="P150" s="151">
        <f>O150*H150</f>
        <v>0</v>
      </c>
      <c r="Q150" s="151">
        <v>0</v>
      </c>
      <c r="R150" s="151">
        <f>Q150*H150</f>
        <v>0</v>
      </c>
      <c r="S150" s="151">
        <v>0</v>
      </c>
      <c r="T150" s="152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3" t="s">
        <v>133</v>
      </c>
      <c r="AT150" s="153" t="s">
        <v>129</v>
      </c>
      <c r="AU150" s="153" t="s">
        <v>134</v>
      </c>
      <c r="AY150" s="14" t="s">
        <v>127</v>
      </c>
      <c r="BE150" s="154">
        <f>IF(N150="základná",J150,0)</f>
        <v>0</v>
      </c>
      <c r="BF150" s="154">
        <f>IF(N150="znížená",J150,0)</f>
        <v>0</v>
      </c>
      <c r="BG150" s="154">
        <f>IF(N150="zákl. prenesená",J150,0)</f>
        <v>0</v>
      </c>
      <c r="BH150" s="154">
        <f>IF(N150="zníž. prenesená",J150,0)</f>
        <v>0</v>
      </c>
      <c r="BI150" s="154">
        <f>IF(N150="nulová",J150,0)</f>
        <v>0</v>
      </c>
      <c r="BJ150" s="14" t="s">
        <v>134</v>
      </c>
      <c r="BK150" s="155">
        <f>ROUND(I150*H150,3)</f>
        <v>0</v>
      </c>
      <c r="BL150" s="14" t="s">
        <v>133</v>
      </c>
      <c r="BM150" s="153" t="s">
        <v>284</v>
      </c>
    </row>
    <row r="151" spans="1:65" s="12" customFormat="1" ht="22.9" customHeight="1" x14ac:dyDescent="0.25">
      <c r="B151" s="128"/>
      <c r="D151" s="129" t="s">
        <v>74</v>
      </c>
      <c r="E151" s="139" t="s">
        <v>237</v>
      </c>
      <c r="F151" s="139" t="s">
        <v>238</v>
      </c>
      <c r="I151" s="131"/>
      <c r="J151" s="140">
        <f>BK151</f>
        <v>0</v>
      </c>
      <c r="L151" s="128"/>
      <c r="M151" s="133"/>
      <c r="N151" s="134"/>
      <c r="O151" s="134"/>
      <c r="P151" s="135">
        <f>P152</f>
        <v>0</v>
      </c>
      <c r="Q151" s="134"/>
      <c r="R151" s="135">
        <f>R152</f>
        <v>0</v>
      </c>
      <c r="S151" s="134"/>
      <c r="T151" s="136">
        <f>T152</f>
        <v>0</v>
      </c>
      <c r="AR151" s="129" t="s">
        <v>83</v>
      </c>
      <c r="AT151" s="137" t="s">
        <v>74</v>
      </c>
      <c r="AU151" s="137" t="s">
        <v>83</v>
      </c>
      <c r="AY151" s="129" t="s">
        <v>127</v>
      </c>
      <c r="BK151" s="138">
        <f>BK152</f>
        <v>0</v>
      </c>
    </row>
    <row r="152" spans="1:65" s="2" customFormat="1" ht="33" customHeight="1" x14ac:dyDescent="0.25">
      <c r="A152" s="29"/>
      <c r="B152" s="141"/>
      <c r="C152" s="142" t="s">
        <v>220</v>
      </c>
      <c r="D152" s="142" t="s">
        <v>129</v>
      </c>
      <c r="E152" s="143" t="s">
        <v>240</v>
      </c>
      <c r="F152" s="144" t="s">
        <v>241</v>
      </c>
      <c r="G152" s="145" t="s">
        <v>227</v>
      </c>
      <c r="H152" s="146">
        <v>9.0519999999999996</v>
      </c>
      <c r="I152" s="147"/>
      <c r="J152" s="146">
        <f>ROUND(I152*H152,3)</f>
        <v>0</v>
      </c>
      <c r="K152" s="148"/>
      <c r="L152" s="30"/>
      <c r="M152" s="149" t="s">
        <v>1</v>
      </c>
      <c r="N152" s="150" t="s">
        <v>41</v>
      </c>
      <c r="O152" s="55"/>
      <c r="P152" s="151">
        <f>O152*H152</f>
        <v>0</v>
      </c>
      <c r="Q152" s="151">
        <v>0</v>
      </c>
      <c r="R152" s="151">
        <f>Q152*H152</f>
        <v>0</v>
      </c>
      <c r="S152" s="151">
        <v>0</v>
      </c>
      <c r="T152" s="152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3" t="s">
        <v>133</v>
      </c>
      <c r="AT152" s="153" t="s">
        <v>129</v>
      </c>
      <c r="AU152" s="153" t="s">
        <v>134</v>
      </c>
      <c r="AY152" s="14" t="s">
        <v>127</v>
      </c>
      <c r="BE152" s="154">
        <f>IF(N152="základná",J152,0)</f>
        <v>0</v>
      </c>
      <c r="BF152" s="154">
        <f>IF(N152="znížená",J152,0)</f>
        <v>0</v>
      </c>
      <c r="BG152" s="154">
        <f>IF(N152="zákl. prenesená",J152,0)</f>
        <v>0</v>
      </c>
      <c r="BH152" s="154">
        <f>IF(N152="zníž. prenesená",J152,0)</f>
        <v>0</v>
      </c>
      <c r="BI152" s="154">
        <f>IF(N152="nulová",J152,0)</f>
        <v>0</v>
      </c>
      <c r="BJ152" s="14" t="s">
        <v>134</v>
      </c>
      <c r="BK152" s="155">
        <f>ROUND(I152*H152,3)</f>
        <v>0</v>
      </c>
      <c r="BL152" s="14" t="s">
        <v>133</v>
      </c>
      <c r="BM152" s="153" t="s">
        <v>242</v>
      </c>
    </row>
    <row r="153" spans="1:65" s="12" customFormat="1" ht="25.9" customHeight="1" x14ac:dyDescent="0.25">
      <c r="B153" s="128"/>
      <c r="D153" s="129" t="s">
        <v>74</v>
      </c>
      <c r="E153" s="130" t="s">
        <v>243</v>
      </c>
      <c r="F153" s="130" t="s">
        <v>244</v>
      </c>
      <c r="I153" s="131"/>
      <c r="J153" s="132">
        <f>BK153</f>
        <v>0</v>
      </c>
      <c r="L153" s="128"/>
      <c r="M153" s="133"/>
      <c r="N153" s="134"/>
      <c r="O153" s="134"/>
      <c r="P153" s="135">
        <f>P154</f>
        <v>0</v>
      </c>
      <c r="Q153" s="134"/>
      <c r="R153" s="135">
        <f>R154</f>
        <v>1E-4</v>
      </c>
      <c r="S153" s="134"/>
      <c r="T153" s="136">
        <f>T154</f>
        <v>1E-3</v>
      </c>
      <c r="AR153" s="129" t="s">
        <v>134</v>
      </c>
      <c r="AT153" s="137" t="s">
        <v>74</v>
      </c>
      <c r="AU153" s="137" t="s">
        <v>75</v>
      </c>
      <c r="AY153" s="129" t="s">
        <v>127</v>
      </c>
      <c r="BK153" s="138">
        <f>BK154</f>
        <v>0</v>
      </c>
    </row>
    <row r="154" spans="1:65" s="12" customFormat="1" ht="22.9" customHeight="1" x14ac:dyDescent="0.25">
      <c r="B154" s="128"/>
      <c r="D154" s="129" t="s">
        <v>74</v>
      </c>
      <c r="E154" s="139" t="s">
        <v>245</v>
      </c>
      <c r="F154" s="139" t="s">
        <v>246</v>
      </c>
      <c r="I154" s="131"/>
      <c r="J154" s="140">
        <f>BK154</f>
        <v>0</v>
      </c>
      <c r="L154" s="128"/>
      <c r="M154" s="133"/>
      <c r="N154" s="134"/>
      <c r="O154" s="134"/>
      <c r="P154" s="135">
        <f>SUM(P155:P157)</f>
        <v>0</v>
      </c>
      <c r="Q154" s="134"/>
      <c r="R154" s="135">
        <f>SUM(R155:R157)</f>
        <v>1E-4</v>
      </c>
      <c r="S154" s="134"/>
      <c r="T154" s="136">
        <f>SUM(T155:T157)</f>
        <v>1E-3</v>
      </c>
      <c r="AR154" s="129" t="s">
        <v>134</v>
      </c>
      <c r="AT154" s="137" t="s">
        <v>74</v>
      </c>
      <c r="AU154" s="137" t="s">
        <v>83</v>
      </c>
      <c r="AY154" s="129" t="s">
        <v>127</v>
      </c>
      <c r="BK154" s="138">
        <f>SUM(BK155:BK157)</f>
        <v>0</v>
      </c>
    </row>
    <row r="155" spans="1:65" s="2" customFormat="1" ht="33" customHeight="1" x14ac:dyDescent="0.25">
      <c r="A155" s="29"/>
      <c r="B155" s="141"/>
      <c r="C155" s="142" t="s">
        <v>224</v>
      </c>
      <c r="D155" s="142" t="s">
        <v>129</v>
      </c>
      <c r="E155" s="143" t="s">
        <v>248</v>
      </c>
      <c r="F155" s="144" t="s">
        <v>276</v>
      </c>
      <c r="G155" s="145" t="s">
        <v>218</v>
      </c>
      <c r="H155" s="146">
        <v>1</v>
      </c>
      <c r="I155" s="147"/>
      <c r="J155" s="146">
        <f>ROUND(I155*H155,3)</f>
        <v>0</v>
      </c>
      <c r="K155" s="148"/>
      <c r="L155" s="30"/>
      <c r="M155" s="149" t="s">
        <v>1</v>
      </c>
      <c r="N155" s="150" t="s">
        <v>41</v>
      </c>
      <c r="O155" s="55"/>
      <c r="P155" s="151">
        <f>O155*H155</f>
        <v>0</v>
      </c>
      <c r="Q155" s="151">
        <v>5.0000000000000002E-5</v>
      </c>
      <c r="R155" s="151">
        <f>Q155*H155</f>
        <v>5.0000000000000002E-5</v>
      </c>
      <c r="S155" s="151">
        <v>0</v>
      </c>
      <c r="T155" s="152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3" t="s">
        <v>194</v>
      </c>
      <c r="AT155" s="153" t="s">
        <v>129</v>
      </c>
      <c r="AU155" s="153" t="s">
        <v>134</v>
      </c>
      <c r="AY155" s="14" t="s">
        <v>127</v>
      </c>
      <c r="BE155" s="154">
        <f>IF(N155="základná",J155,0)</f>
        <v>0</v>
      </c>
      <c r="BF155" s="154">
        <f>IF(N155="znížená",J155,0)</f>
        <v>0</v>
      </c>
      <c r="BG155" s="154">
        <f>IF(N155="zákl. prenesená",J155,0)</f>
        <v>0</v>
      </c>
      <c r="BH155" s="154">
        <f>IF(N155="zníž. prenesená",J155,0)</f>
        <v>0</v>
      </c>
      <c r="BI155" s="154">
        <f>IF(N155="nulová",J155,0)</f>
        <v>0</v>
      </c>
      <c r="BJ155" s="14" t="s">
        <v>134</v>
      </c>
      <c r="BK155" s="155">
        <f>ROUND(I155*H155,3)</f>
        <v>0</v>
      </c>
      <c r="BL155" s="14" t="s">
        <v>194</v>
      </c>
      <c r="BM155" s="153" t="s">
        <v>250</v>
      </c>
    </row>
    <row r="156" spans="1:65" s="2" customFormat="1" ht="87.75" x14ac:dyDescent="0.25">
      <c r="A156" s="29"/>
      <c r="B156" s="30"/>
      <c r="C156" s="29"/>
      <c r="D156" s="166" t="s">
        <v>251</v>
      </c>
      <c r="E156" s="29"/>
      <c r="F156" s="167" t="s">
        <v>265</v>
      </c>
      <c r="G156" s="29"/>
      <c r="H156" s="29"/>
      <c r="I156" s="168"/>
      <c r="J156" s="29"/>
      <c r="K156" s="29"/>
      <c r="L156" s="30"/>
      <c r="M156" s="169"/>
      <c r="N156" s="170"/>
      <c r="O156" s="55"/>
      <c r="P156" s="55"/>
      <c r="Q156" s="55"/>
      <c r="R156" s="55"/>
      <c r="S156" s="55"/>
      <c r="T156" s="56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T156" s="14" t="s">
        <v>251</v>
      </c>
      <c r="AU156" s="14" t="s">
        <v>134</v>
      </c>
    </row>
    <row r="157" spans="1:65" s="2" customFormat="1" ht="21.75" customHeight="1" x14ac:dyDescent="0.25">
      <c r="A157" s="29"/>
      <c r="B157" s="141"/>
      <c r="C157" s="142" t="s">
        <v>229</v>
      </c>
      <c r="D157" s="142" t="s">
        <v>129</v>
      </c>
      <c r="E157" s="143" t="s">
        <v>254</v>
      </c>
      <c r="F157" s="144" t="s">
        <v>255</v>
      </c>
      <c r="G157" s="145" t="s">
        <v>218</v>
      </c>
      <c r="H157" s="146">
        <v>1</v>
      </c>
      <c r="I157" s="147"/>
      <c r="J157" s="146">
        <f>ROUND(I157*H157,3)</f>
        <v>0</v>
      </c>
      <c r="K157" s="148"/>
      <c r="L157" s="30"/>
      <c r="M157" s="171" t="s">
        <v>1</v>
      </c>
      <c r="N157" s="172" t="s">
        <v>41</v>
      </c>
      <c r="O157" s="173"/>
      <c r="P157" s="174">
        <f>O157*H157</f>
        <v>0</v>
      </c>
      <c r="Q157" s="174">
        <v>5.0000000000000002E-5</v>
      </c>
      <c r="R157" s="174">
        <f>Q157*H157</f>
        <v>5.0000000000000002E-5</v>
      </c>
      <c r="S157" s="174">
        <v>1E-3</v>
      </c>
      <c r="T157" s="175">
        <f>S157*H157</f>
        <v>1E-3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3" t="s">
        <v>194</v>
      </c>
      <c r="AT157" s="153" t="s">
        <v>129</v>
      </c>
      <c r="AU157" s="153" t="s">
        <v>134</v>
      </c>
      <c r="AY157" s="14" t="s">
        <v>127</v>
      </c>
      <c r="BE157" s="154">
        <f>IF(N157="základná",J157,0)</f>
        <v>0</v>
      </c>
      <c r="BF157" s="154">
        <f>IF(N157="znížená",J157,0)</f>
        <v>0</v>
      </c>
      <c r="BG157" s="154">
        <f>IF(N157="zákl. prenesená",J157,0)</f>
        <v>0</v>
      </c>
      <c r="BH157" s="154">
        <f>IF(N157="zníž. prenesená",J157,0)</f>
        <v>0</v>
      </c>
      <c r="BI157" s="154">
        <f>IF(N157="nulová",J157,0)</f>
        <v>0</v>
      </c>
      <c r="BJ157" s="14" t="s">
        <v>134</v>
      </c>
      <c r="BK157" s="155">
        <f>ROUND(I157*H157,3)</f>
        <v>0</v>
      </c>
      <c r="BL157" s="14" t="s">
        <v>194</v>
      </c>
      <c r="BM157" s="153" t="s">
        <v>256</v>
      </c>
    </row>
    <row r="158" spans="1:65" s="2" customFormat="1" ht="6.95" customHeight="1" x14ac:dyDescent="0.25">
      <c r="A158" s="29"/>
      <c r="B158" s="44"/>
      <c r="C158" s="45"/>
      <c r="D158" s="45"/>
      <c r="E158" s="45"/>
      <c r="F158" s="45"/>
      <c r="G158" s="45"/>
      <c r="H158" s="45"/>
      <c r="I158" s="45"/>
      <c r="J158" s="45"/>
      <c r="K158" s="45"/>
      <c r="L158" s="30"/>
      <c r="M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</row>
  </sheetData>
  <autoFilter ref="C123:K157" xr:uid="{00000000-0009-0000-0000-000005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10</vt:i4>
      </vt:variant>
    </vt:vector>
  </HeadingPairs>
  <TitlesOfParts>
    <vt:vector size="15" baseType="lpstr">
      <vt:lpstr>Rekapitulácia stavby</vt:lpstr>
      <vt:lpstr>01 - SO 01 - AUTOBUSOVÁ Z...</vt:lpstr>
      <vt:lpstr>02 - SO 02 - AUTOBUSOVÁ Z...</vt:lpstr>
      <vt:lpstr>03 - SO 03 - AUTOBUSOVÁ Z...</vt:lpstr>
      <vt:lpstr>05 - SO 05 - AUTOBUSOVÁ Z...</vt:lpstr>
      <vt:lpstr>'01 - SO 01 - AUTOBUSOVÁ Z...'!Názvy_tlače</vt:lpstr>
      <vt:lpstr>'02 - SO 02 - AUTOBUSOVÁ Z...'!Názvy_tlače</vt:lpstr>
      <vt:lpstr>'03 - SO 03 - AUTOBUSOVÁ Z...'!Názvy_tlače</vt:lpstr>
      <vt:lpstr>'05 - SO 05 - AUTOBUSOVÁ Z...'!Názvy_tlače</vt:lpstr>
      <vt:lpstr>'Rekapitulácia stavby'!Názvy_tlače</vt:lpstr>
      <vt:lpstr>'01 - SO 01 - AUTOBUSOVÁ Z...'!Oblasť_tlače</vt:lpstr>
      <vt:lpstr>'02 - SO 02 - AUTOBUSOVÁ Z...'!Oblasť_tlače</vt:lpstr>
      <vt:lpstr>'03 - SO 03 - AUTOBUSOVÁ Z...'!Oblasť_tlače</vt:lpstr>
      <vt:lpstr>'05 - SO 05 - AUTOBUSOVÁ Z...'!Oblasť_tlače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DESKTOP-V0NVDKK\Igor</dc:creator>
  <cp:lastModifiedBy>HP</cp:lastModifiedBy>
  <dcterms:created xsi:type="dcterms:W3CDTF">2021-02-02T15:57:21Z</dcterms:created>
  <dcterms:modified xsi:type="dcterms:W3CDTF">2021-02-05T12:52:51Z</dcterms:modified>
</cp:coreProperties>
</file>